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'COPARTICIPACION'!$A$2:$D$22</definedName>
    <definedName name="_xlnm.Print_Area" localSheetId="1">'EROGACIONES'!$A$69:$E$135</definedName>
    <definedName name="_xlnm.Print_Area" localSheetId="0">'RECURSOS'!$A$60:$E$117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70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AC+OD+IIS: x rubro: Vtas Bs y Ss + Rtas de la Prop. + Trans. Ctes</t>
        </r>
      </text>
    </comment>
    <comment ref="C74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AC + OD + ISS: Recupero Préstamos a largo plazo y a corto plazo</t>
        </r>
      </text>
    </comment>
    <comment ref="E96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Otros de Origen Prov. + Activos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20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7.2.4. de AC - Coparticipación a MMCC (4) + 7.2.4. de OD</t>
        </r>
      </text>
    </comment>
    <comment ref="C21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7.2.1 + 7.2.2 de AC</t>
        </r>
      </text>
    </comment>
    <comment ref="C95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Clas Eco: Inversión Real Directa: 1.1.5 + 1.1.6 + 1.4 </t>
        </r>
      </text>
    </comment>
    <comment ref="C27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Clas. Eco: Inversion Real Directa 1.1.5 + 1.1.6 + 1.4</t>
        </r>
      </text>
    </comment>
    <comment ref="C88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7.2.4. AC - Copa MMCC (4) + 7.2.4. OD</t>
        </r>
      </text>
    </comment>
    <comment ref="C89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7.2.1. + 7.2.2. AC</t>
        </r>
      </text>
    </comment>
    <comment ref="E76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Clas. Económica</t>
        </r>
      </text>
    </comment>
    <comment ref="E78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Clas. Económica</t>
        </r>
      </text>
    </comment>
    <comment ref="E9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Clas. Económica
</t>
        </r>
      </text>
    </comment>
  </commentList>
</comments>
</file>

<file path=xl/sharedStrings.xml><?xml version="1.0" encoding="utf-8"?>
<sst xmlns="http://schemas.openxmlformats.org/spreadsheetml/2006/main" count="443" uniqueCount="239">
  <si>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</si>
  <si>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</si>
  <si>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</si>
  <si>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</si>
  <si>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</si>
  <si>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</si>
  <si>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</si>
  <si>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</si>
  <si>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</si>
  <si>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</si>
  <si>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</si>
  <si>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</si>
  <si>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</si>
  <si>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</si>
  <si>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</si>
  <si>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</si>
  <si>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</si>
  <si>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</si>
  <si>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</si>
  <si>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</si>
  <si>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</si>
  <si>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</si>
  <si>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</si>
  <si>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</si>
  <si>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</si>
  <si>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</si>
  <si>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</si>
  <si>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</si>
  <si>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</si>
  <si>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</si>
  <si>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</si>
  <si>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</si>
  <si>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</si>
  <si>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</si>
  <si>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</si>
  <si>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</si>
  <si>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</si>
  <si>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</si>
  <si>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</si>
  <si>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</si>
  <si>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</si>
  <si>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</si>
  <si>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</si>
  <si>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</si>
  <si>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</si>
  <si>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</si>
  <si>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</si>
  <si>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</si>
  <si>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</si>
  <si>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</si>
  <si>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</si>
  <si>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</si>
  <si>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</si>
  <si>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</si>
  <si>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</si>
  <si>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</si>
  <si>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</si>
  <si>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</si>
  <si>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</si>
  <si>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</si>
  <si>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</si>
  <si>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</si>
  <si>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</si>
  <si>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</si>
  <si>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</si>
  <si>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</si>
  <si>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</si>
  <si>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</si>
  <si>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</si>
  <si>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</si>
  <si>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</si>
  <si>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</si>
  <si>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</si>
  <si>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</si>
  <si>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</si>
  <si>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</si>
  <si>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</si>
  <si>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</si>
  <si>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</si>
  <si>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</si>
  <si>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</si>
  <si>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</si>
  <si>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</si>
  <si>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</si>
  <si>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</si>
  <si>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</si>
  <si>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</si>
  <si>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</si>
  <si>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</si>
  <si>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</si>
  <si>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</si>
  <si>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</si>
  <si>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</si>
  <si>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</si>
  <si>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</si>
  <si>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</si>
  <si>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</si>
  <si>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</si>
  <si>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</si>
  <si>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</si>
  <si>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</si>
  <si>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</si>
  <si>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</si>
  <si>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</si>
  <si>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</si>
  <si>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</si>
  <si>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</si>
  <si>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</si>
  <si>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</si>
  <si>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</si>
  <si>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</si>
  <si>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</si>
  <si>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</si>
  <si>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</si>
  <si>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</si>
  <si>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</si>
  <si>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CONTRIBUCIONES FIGURATIVAS</t>
  </si>
  <si>
    <t>GASTOS FIGURATIVOS</t>
  </si>
  <si>
    <t>FUENTES FINANCIERAS</t>
  </si>
  <si>
    <t>Disminución de la Inversión Financiera</t>
  </si>
  <si>
    <t>- Disminución de Otros Activos Financieros</t>
  </si>
  <si>
    <t>. Disminucion de Disponibilidades</t>
  </si>
  <si>
    <t>. Disminucion de Cuentas a Cobrar</t>
  </si>
  <si>
    <t>. Dismin. Activos Dif.y adelan a Proveed.</t>
  </si>
  <si>
    <t>Endeudamiento Pco. e Incremento Pasivos</t>
  </si>
  <si>
    <t>- Colocacion Deuda Interna a Corto Plazo</t>
  </si>
  <si>
    <t>- Deuda Exigible</t>
  </si>
  <si>
    <t>- Obtencion de Prestamos a Largo Plazo</t>
  </si>
  <si>
    <t>APLICACIONES FINANCIERAS</t>
  </si>
  <si>
    <t>- Incremento de Otros Activos Financieros</t>
  </si>
  <si>
    <t>. Incremento de Disponibilidades</t>
  </si>
  <si>
    <t>. Incremento de Cuentas a Cobrar</t>
  </si>
  <si>
    <t>. Incremento de Act. Dif. y Adel. a Proveed.</t>
  </si>
  <si>
    <t>Amortización Deudas y Disminución Pasivos</t>
  </si>
  <si>
    <t>- Amortizacion Deuda Interna a Corto Plazo</t>
  </si>
  <si>
    <t>- Amortizacion Deuda Interna a Largo Plazo</t>
  </si>
  <si>
    <t>- Amortizacion de Prestamos a Largo Plazo</t>
  </si>
  <si>
    <t>Fondo Financiamiento Educativo (3)</t>
  </si>
  <si>
    <t>(3) Según información difundida por el Min. de Gob. y Reforma del Estado.</t>
  </si>
  <si>
    <t>Dirección General de Ingresos Públicos</t>
  </si>
  <si>
    <t>Dirección General de Ingresos Públicos.</t>
  </si>
  <si>
    <t>(4)Cifras del Presupuesto del ejercicio 2017</t>
  </si>
  <si>
    <t>PRESUPUESTADO EJERCICIO 2017 (4)</t>
  </si>
  <si>
    <t>EJECUTADO EJERCICIO 2017 (3)</t>
  </si>
  <si>
    <t>PRESUPUESTADO EJERCICIO 2017 (6)</t>
  </si>
  <si>
    <t>EJECUTADO EJERCICIO 2017 (5)</t>
  </si>
  <si>
    <t>(6)Cifras del Presupuesto del ejercicio 2017</t>
  </si>
  <si>
    <t>PRESUPUESTADO EJERCICIO 2017 (5)</t>
  </si>
  <si>
    <t>EJECUTADO EJERCICIO 2017 (2)</t>
  </si>
  <si>
    <t>(5) Cifras del Presupuesto Anual 2017</t>
  </si>
  <si>
    <t>(5) Cifras del Presupuesto Anual 2017.</t>
  </si>
  <si>
    <t xml:space="preserve">      Coparticipación a MMCC (4) </t>
  </si>
  <si>
    <t xml:space="preserve">      Coparticipación a MMCC (4)</t>
  </si>
  <si>
    <t>EJECUTADO EJERCICIO 2017 (1)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</si>
  <si>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</si>
  <si>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</si>
  <si>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XVIII -</t>
  </si>
  <si>
    <t>RESULTADO FINANCIERO</t>
  </si>
  <si>
    <t>(*)</t>
  </si>
  <si>
    <t>ADMINISTRACION PROVINCIAL</t>
  </si>
  <si>
    <t>ESQUEMA AHORRO - INVERSION - FINANCIAMIENTO</t>
  </si>
  <si>
    <t>(Incluye la totalidad de las fuentes de financiamiento)</t>
  </si>
  <si>
    <t>- ETAPA DEVENGADO -</t>
  </si>
  <si>
    <t>INGRESOS CORRIENTES</t>
  </si>
  <si>
    <t>.............................</t>
  </si>
  <si>
    <t>Contribuciones a la Seguridad Social</t>
  </si>
  <si>
    <t>Ingresos No Tributarios</t>
  </si>
  <si>
    <t>.........................</t>
  </si>
  <si>
    <t>Rentas de la propiedad</t>
  </si>
  <si>
    <t>Prestaciones de la seguridad social</t>
  </si>
  <si>
    <t>Prestaciones de la Seguridad Social</t>
  </si>
  <si>
    <t>Transferencias corrientes</t>
  </si>
  <si>
    <t xml:space="preserve">  </t>
  </si>
  <si>
    <t>Inversión real directa</t>
  </si>
  <si>
    <t>Transferencias de capital</t>
  </si>
  <si>
    <t>Inversión financiera</t>
  </si>
  <si>
    <t>RESULTADO FINANCIERO ANTES</t>
  </si>
  <si>
    <t>DE CONTRIBUCIONES (*)</t>
  </si>
  <si>
    <t>IX -</t>
  </si>
  <si>
    <t>X -</t>
  </si>
  <si>
    <t>XI -</t>
  </si>
  <si>
    <t>XII -</t>
  </si>
  <si>
    <t xml:space="preserve">        1) Disminución de disponibilidades</t>
  </si>
  <si>
    <t xml:space="preserve">        2) Disminución de cuentas a cobrar</t>
  </si>
  <si>
    <t xml:space="preserve">        4) Dismin. activos diferidos y adelantos prov.</t>
  </si>
  <si>
    <t xml:space="preserve">     a) Colocación de deuda interna a corto plazo</t>
  </si>
  <si>
    <t xml:space="preserve">     g) Obtención de préstamo a largo plazo</t>
  </si>
  <si>
    <t>XIII -</t>
  </si>
  <si>
    <t>Incremento de disponibilidades</t>
  </si>
  <si>
    <t>Incremento de cuentas a cobrar</t>
  </si>
  <si>
    <t>Incremento de activos diferidos y adelantos a proveedores y</t>
  </si>
  <si>
    <t xml:space="preserve">    a) Amortización deuda interna a corto plazo</t>
  </si>
  <si>
    <t xml:space="preserve">    e) Amortización deuda interna a largo plazo</t>
  </si>
  <si>
    <t xml:space="preserve">    g) Amortización de préstamos a largo plazo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</si>
  <si>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</si>
  <si>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</si>
  <si>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</si>
  <si>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</si>
  <si>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</si>
  <si>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</si>
  <si>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</si>
  <si>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</si>
  <si>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</si>
  <si>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</si>
  <si>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</si>
  <si>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</si>
  <si>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</si>
  <si>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 xml:space="preserve">Resultado Financiero antes de Contribuciones </t>
  </si>
  <si>
    <t>según XVII sin déficit de la Caja de Jubilaciones</t>
  </si>
  <si>
    <t>Ley 13582</t>
  </si>
  <si>
    <t>FUENTE: Elaborado sobre información de la Contaduría General de la Provincia y consultas al SIPAF</t>
  </si>
  <si>
    <t>TOTAL DE GASTOS (*)</t>
  </si>
  <si>
    <t xml:space="preserve">(*) Estos montos no incluyen los Gastos  no Clasificados del cuadro "Erogaciones Clasificación Funcional". </t>
  </si>
  <si>
    <t>Ley 13618 art 56 - Dto 1450/2017</t>
  </si>
  <si>
    <t>I.A) DATOS DEL MES DE JULIO DE 2017</t>
  </si>
  <si>
    <t>(2)Corresponde a la ejecución del mes de Julio de 2016.</t>
  </si>
  <si>
    <t>(3)Corresponde a la ejecución presupuestaria del mes de Julio  de 2017</t>
  </si>
  <si>
    <t>(4)Corresponde a la ejecución del mes de Julio de 2016</t>
  </si>
  <si>
    <t>(5)Corresponde a la ejecución presupuestaria del mes de Julio de 2017</t>
  </si>
  <si>
    <t>I.B) DATOS ACUMULADOS AL MES DE JULIO DE 2017</t>
  </si>
  <si>
    <t>(2)Corresponde a la ejecución acumulada al mes de Julio de 2016.</t>
  </si>
  <si>
    <t>(3)Corresponde a la ejecución presupuestaria acumulada al mes de Julio  de 2017</t>
  </si>
  <si>
    <t>(4)Corresponde a la ejecución acumulada al mes de Julio de 2016</t>
  </si>
  <si>
    <t>(5)Corresponde a la ejecución presupuestaria acumulada al mes de Julio de 2017</t>
  </si>
  <si>
    <t>II-A) DATOS DEL MES DE JULIO DE 2017</t>
  </si>
  <si>
    <t>(2) Ejecución presupuestaria del mes de Julio 2017 (Incluye déficit de la Caja de Jubilaciones y Pens.)</t>
  </si>
  <si>
    <t>(3) Cifras de la ejecución presupuestaria del mes de Julio de 2016</t>
  </si>
  <si>
    <t>(2) Ejecución presupuestaria del mes de Julio 2017.(Incluye déficit de la Caja de Jubilaciones y Pens.)</t>
  </si>
  <si>
    <t>(3) Cifras de la ejecución presupuestaria del mes de Julio de 2016.</t>
  </si>
  <si>
    <t>II-B) DATOS ACUMULADOS AL MES DE JULIO DE 2017</t>
  </si>
  <si>
    <t>(2) Ejecución presupuestaria acumulada al mes de Julio 2017 (Incluye déficit de la Caja de Jubilaciones y Pens.)</t>
  </si>
  <si>
    <t>(3) Cifras de la ejecución presupuestaria acumulada al mes de Julio de 2016</t>
  </si>
  <si>
    <t>(3) Cifras de la ejecución presupuestaria acumulada al mes de Julio de 2016.</t>
  </si>
  <si>
    <t>II-C) COPARTICIPACION A MUNICIPIOS Y COMUNAS AL MES DE JULIO</t>
  </si>
  <si>
    <t>(2) Cifras de ejecución acumulada al mes de Julio de 2016.</t>
  </si>
  <si>
    <t>(1) Corresponde a la ejecución acumulada al mes de Julio de 2017.</t>
  </si>
  <si>
    <t>Al 31-07-2017</t>
  </si>
  <si>
    <t>RESULTADO FINANCIERO ANTES DE CONTRIBUCIONES: según Art. 4° Ley 13.618 (Presupuesto 2017) - Acumulado Enero-Julio</t>
  </si>
  <si>
    <t>(4) Incluye: Impuesto Inmobiliario, Ingresos Brutos , Regimen Federal y Ley 13618 art 56 - Dto 1450/2017.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</si>
</sst>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.##000"/>
    <numFmt numFmtId="166" formatCode="&quot;$&quot;#,#00"/>
    <numFmt numFmtId="167" formatCode="#,#00"/>
    <numFmt numFmtId="168" formatCode="#,"/>
    <numFmt numFmtId="169" formatCode="#,##0.0"/>
    <numFmt numFmtId="170" formatCode="#,##0.0_);\(#,##0.0\)"/>
    <numFmt numFmtId="171" formatCode="#,##0.000000_);\(#,##0.000000\)"/>
    <numFmt numFmtId="172" formatCode="#,##0.000000"/>
    <numFmt numFmtId="173" formatCode="#,##0.0000_ ;\-#,##0.0000\ "/>
    <numFmt numFmtId="174" formatCode="#,##0_ ;\-#,##0\ "/>
    <numFmt numFmtId="175" formatCode="#,##0.0000"/>
    <numFmt numFmtId="176" formatCode="#,##0.00000"/>
    <numFmt numFmtId="177" formatCode="#,##0.0000000"/>
    <numFmt numFmtId="178" formatCode="#,##0.0;\-#,##0.0"/>
    <numFmt numFmtId="179" formatCode="#,##0.000;\-#,##0.000"/>
    <numFmt numFmtId="180" formatCode="#,##0.00_ ;\-#,##0.0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11" fillId="0" borderId="0">
      <alignment/>
      <protection locked="0"/>
    </xf>
    <xf numFmtId="168" fontId="12" fillId="0" borderId="0">
      <alignment/>
      <protection locked="0"/>
    </xf>
    <xf numFmtId="168" fontId="12" fillId="0" borderId="0">
      <alignment/>
      <protection locked="0"/>
    </xf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7" fontId="11" fillId="0" borderId="0">
      <alignment/>
      <protection locked="0"/>
    </xf>
    <xf numFmtId="165" fontId="11" fillId="0" borderId="0">
      <alignment/>
      <protection locked="0"/>
    </xf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>
      <alignment/>
      <protection locked="0"/>
    </xf>
    <xf numFmtId="0" fontId="45" fillId="31" borderId="0" applyNumberFormat="0" applyBorder="0" applyAlignment="0" applyProtection="0"/>
    <xf numFmtId="37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  <xf numFmtId="168" fontId="11" fillId="0" borderId="10">
      <alignment/>
      <protection locked="0"/>
    </xf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1" xfId="0" applyBorder="1" applyAlignment="1">
      <alignment/>
    </xf>
    <xf numFmtId="0" fontId="55" fillId="33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13" xfId="0" applyBorder="1" applyAlignment="1">
      <alignment/>
    </xf>
    <xf numFmtId="0" fontId="52" fillId="35" borderId="13" xfId="0" applyFont="1" applyFill="1" applyBorder="1" applyAlignment="1">
      <alignment/>
    </xf>
    <xf numFmtId="0" fontId="52" fillId="35" borderId="14" xfId="0" applyFont="1" applyFill="1" applyBorder="1" applyAlignment="1">
      <alignment/>
    </xf>
    <xf numFmtId="0" fontId="3" fillId="35" borderId="1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/>
    </xf>
    <xf numFmtId="3" fontId="3" fillId="35" borderId="12" xfId="0" applyNumberFormat="1" applyFont="1" applyFill="1" applyBorder="1" applyAlignment="1" applyProtection="1">
      <alignment horizontal="center"/>
      <protection/>
    </xf>
    <xf numFmtId="4" fontId="3" fillId="35" borderId="12" xfId="0" applyNumberFormat="1" applyFont="1" applyFill="1" applyBorder="1" applyAlignment="1" applyProtection="1">
      <alignment horizontal="right"/>
      <protection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2" fontId="52" fillId="36" borderId="15" xfId="0" applyNumberFormat="1" applyFont="1" applyFill="1" applyBorder="1" applyAlignment="1">
      <alignment/>
    </xf>
    <xf numFmtId="3" fontId="52" fillId="36" borderId="0" xfId="0" applyNumberFormat="1" applyFont="1" applyFill="1" applyBorder="1" applyAlignment="1">
      <alignment/>
    </xf>
    <xf numFmtId="2" fontId="0" fillId="36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4" fontId="0" fillId="0" borderId="11" xfId="0" applyNumberFormat="1" applyBorder="1" applyAlignment="1">
      <alignment/>
    </xf>
    <xf numFmtId="4" fontId="52" fillId="35" borderId="13" xfId="0" applyNumberFormat="1" applyFont="1" applyFill="1" applyBorder="1" applyAlignment="1">
      <alignment/>
    </xf>
    <xf numFmtId="4" fontId="52" fillId="35" borderId="11" xfId="0" applyNumberFormat="1" applyFont="1" applyFill="1" applyBorder="1" applyAlignment="1">
      <alignment/>
    </xf>
    <xf numFmtId="4" fontId="52" fillId="35" borderId="14" xfId="0" applyNumberFormat="1" applyFont="1" applyFill="1" applyBorder="1" applyAlignment="1">
      <alignment/>
    </xf>
    <xf numFmtId="0" fontId="52" fillId="35" borderId="12" xfId="0" applyFont="1" applyFill="1" applyBorder="1" applyAlignment="1">
      <alignment vertical="center" wrapText="1"/>
    </xf>
    <xf numFmtId="0" fontId="52" fillId="35" borderId="12" xfId="0" applyFont="1" applyFill="1" applyBorder="1" applyAlignment="1">
      <alignment/>
    </xf>
    <xf numFmtId="4" fontId="52" fillId="35" borderId="12" xfId="0" applyNumberFormat="1" applyFont="1" applyFill="1" applyBorder="1" applyAlignment="1">
      <alignment/>
    </xf>
    <xf numFmtId="0" fontId="57" fillId="35" borderId="12" xfId="0" applyFont="1" applyFill="1" applyBorder="1" applyAlignment="1">
      <alignment horizontal="center"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6" fillId="0" borderId="0" xfId="0" applyNumberFormat="1" applyFont="1" applyAlignment="1">
      <alignment/>
    </xf>
    <xf numFmtId="4" fontId="0" fillId="36" borderId="11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7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4" fontId="7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7" fillId="37" borderId="0" xfId="0" applyNumberFormat="1" applyFont="1" applyFill="1" applyAlignment="1" applyProtection="1">
      <alignment/>
      <protection locked="0"/>
    </xf>
    <xf numFmtId="4" fontId="7" fillId="37" borderId="0" xfId="0" applyNumberFormat="1" applyFont="1" applyFill="1" applyAlignment="1" applyProtection="1">
      <alignment horizontal="center"/>
      <protection locked="0"/>
    </xf>
    <xf numFmtId="4" fontId="7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4" fontId="7" fillId="37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37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7" fillId="37" borderId="0" xfId="0" applyNumberFormat="1" applyFont="1" applyFill="1" applyAlignment="1" applyProtection="1">
      <alignment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 indent="1"/>
    </xf>
    <xf numFmtId="4" fontId="7" fillId="37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 indent="3"/>
    </xf>
    <xf numFmtId="0" fontId="0" fillId="0" borderId="0" xfId="0" applyFill="1" applyAlignment="1">
      <alignment/>
    </xf>
    <xf numFmtId="4" fontId="7" fillId="37" borderId="28" xfId="0" applyNumberFormat="1" applyFont="1" applyFill="1" applyBorder="1" applyAlignment="1" applyProtection="1">
      <alignment/>
      <protection/>
    </xf>
    <xf numFmtId="0" fontId="7" fillId="0" borderId="29" xfId="0" applyFont="1" applyBorder="1" applyAlignment="1" quotePrefix="1">
      <alignment/>
    </xf>
    <xf numFmtId="0" fontId="0" fillId="0" borderId="30" xfId="0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4" fontId="7" fillId="37" borderId="37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28" xfId="0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4" fontId="7" fillId="37" borderId="30" xfId="0" applyNumberFormat="1" applyFont="1" applyFill="1" applyBorder="1" applyAlignment="1" applyProtection="1">
      <alignment/>
      <protection/>
    </xf>
    <xf numFmtId="4" fontId="7" fillId="37" borderId="31" xfId="0" applyNumberFormat="1" applyFont="1" applyFill="1" applyBorder="1" applyAlignment="1" applyProtection="1">
      <alignment/>
      <protection/>
    </xf>
    <xf numFmtId="37" fontId="8" fillId="0" borderId="0" xfId="57" applyFont="1" applyBorder="1" applyProtection="1">
      <alignment/>
      <protection/>
    </xf>
    <xf numFmtId="37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52" fillId="36" borderId="0" xfId="0" applyFont="1" applyFill="1" applyAlignment="1">
      <alignment/>
    </xf>
    <xf numFmtId="0" fontId="0" fillId="0" borderId="35" xfId="0" applyFill="1" applyBorder="1" applyAlignment="1">
      <alignment/>
    </xf>
    <xf numFmtId="4" fontId="7" fillId="0" borderId="28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4" fontId="36" fillId="35" borderId="12" xfId="0" applyNumberFormat="1" applyFont="1" applyFill="1" applyBorder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4" fontId="0" fillId="36" borderId="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Incorrecto" xfId="50"/>
    <cellStyle name="Comma" xfId="51"/>
    <cellStyle name="Comma [0]" xfId="52"/>
    <cellStyle name="Currency" xfId="53"/>
    <cellStyle name="Currency [0]" xfId="54"/>
    <cellStyle name="Monetario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  <cellStyle name="Total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Nueva%20propuesta%20Portal\2017\Enero\Enero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Cuadros\A&#241;o%20a%20A&#241;o\EAI%202017\EAI%202017%20a%20Jul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Cuadros\A&#241;o%20a%20A&#241;o\EAI%202016\EAI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Nueva%20propuesta%20Portal\2017\Julio\Julio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Nueva%20propuesta%20Portal\2016\Julio\Juli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Otras Procedencias"/>
      <sheetName val="EROGACIONES"/>
      <sheetName val="Transferencias Ctes."/>
      <sheetName val="COPARTICIPACION"/>
      <sheetName val="Datos copa"/>
      <sheetName val="EAI"/>
      <sheetName val="Hoja1"/>
      <sheetName val="Hoja2"/>
    </sheetNames>
    <sheetDataSet>
      <sheetData sheetId="0">
        <row r="8">
          <cell r="B8">
            <v>102988.564</v>
          </cell>
        </row>
        <row r="9">
          <cell r="B9">
            <v>24119.206</v>
          </cell>
        </row>
        <row r="10">
          <cell r="B10">
            <v>7044.6</v>
          </cell>
        </row>
        <row r="11">
          <cell r="B11">
            <v>7817.367</v>
          </cell>
        </row>
        <row r="14">
          <cell r="B14">
            <v>3979.61</v>
          </cell>
        </row>
        <row r="15">
          <cell r="B15">
            <v>246.08499999999998</v>
          </cell>
        </row>
        <row r="33">
          <cell r="B33">
            <v>27660.133</v>
          </cell>
        </row>
        <row r="34">
          <cell r="B34">
            <v>280.767</v>
          </cell>
        </row>
        <row r="35">
          <cell r="B35">
            <v>3191.47</v>
          </cell>
        </row>
        <row r="36">
          <cell r="B36">
            <v>3685.079</v>
          </cell>
        </row>
        <row r="37">
          <cell r="B37">
            <v>62.175000000000004</v>
          </cell>
        </row>
        <row r="39">
          <cell r="B39">
            <v>25970.92</v>
          </cell>
        </row>
        <row r="40">
          <cell r="B40">
            <v>624.81</v>
          </cell>
        </row>
        <row r="41">
          <cell r="B41">
            <v>33468.4</v>
          </cell>
        </row>
        <row r="42">
          <cell r="B42">
            <v>3407.89</v>
          </cell>
        </row>
        <row r="43">
          <cell r="B43">
            <v>1407.15</v>
          </cell>
        </row>
        <row r="44">
          <cell r="B44">
            <v>171.489</v>
          </cell>
        </row>
        <row r="45">
          <cell r="B45">
            <v>3058.281</v>
          </cell>
        </row>
        <row r="46">
          <cell r="B46">
            <v>7044.603</v>
          </cell>
        </row>
        <row r="47">
          <cell r="B47">
            <v>36106.155999999995</v>
          </cell>
        </row>
        <row r="48">
          <cell r="B48">
            <v>56.11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-INTERANUAL REC-GTOS CTES"/>
      <sheetName val="INV-REAL-DIR-ACUMULADA"/>
      <sheetName val="INCREMENTOS 2016-2017"/>
      <sheetName val="CUADROS P GRAFICOS NUEVOS"/>
      <sheetName val="EAI2017"/>
      <sheetName val="RTDO-ECON"/>
      <sheetName val="RTDO-ECONO-MENSUAL-ACUM"/>
      <sheetName val="RESFINSCONT"/>
      <sheetName val="RDO-FINANC-ANTES-CONTRIBUCIONES"/>
      <sheetName val="RESFINCCONT"/>
      <sheetName val="TOTAL1"/>
      <sheetName val="TOTAL2"/>
      <sheetName val="A.CTRAL1"/>
      <sheetName val="A.CTRAL2"/>
      <sheetName val="DESC.1"/>
      <sheetName val="DESC.2"/>
      <sheetName val="ISS1"/>
      <sheetName val="ISS2"/>
      <sheetName val="Ing.Trib.Prov"/>
      <sheetName val="Ing.Trib.Adm.Ctral"/>
      <sheetName val="ing.Trib.Adm.Ctral.Torta"/>
      <sheetName val="Hoja1"/>
      <sheetName val="Hoja2"/>
    </sheetNames>
    <sheetDataSet>
      <sheetData sheetId="4">
        <row r="8">
          <cell r="AD8">
            <v>9553345.25</v>
          </cell>
          <cell r="BV8">
            <v>59871079.291</v>
          </cell>
        </row>
        <row r="10">
          <cell r="AD10">
            <v>2439426.6959999986</v>
          </cell>
          <cell r="BV10">
            <v>14620027.087</v>
          </cell>
        </row>
        <row r="13">
          <cell r="AD13">
            <v>2.846</v>
          </cell>
          <cell r="BV13">
            <v>24.295</v>
          </cell>
        </row>
        <row r="14">
          <cell r="AD14">
            <v>230984.59400000004</v>
          </cell>
          <cell r="BV14">
            <v>2041973.959</v>
          </cell>
        </row>
        <row r="15">
          <cell r="AD15">
            <v>14579.78899999999</v>
          </cell>
          <cell r="BV15">
            <v>157612.141</v>
          </cell>
        </row>
        <row r="16">
          <cell r="AD16">
            <v>188986.08899999998</v>
          </cell>
          <cell r="BV16">
            <v>662127.059</v>
          </cell>
        </row>
        <row r="19">
          <cell r="AD19">
            <v>2820476.856999999</v>
          </cell>
          <cell r="BV19">
            <v>18149773.643</v>
          </cell>
        </row>
        <row r="20">
          <cell r="AD20">
            <v>274178.8530000001</v>
          </cell>
          <cell r="BV20">
            <v>1888142.611</v>
          </cell>
        </row>
        <row r="21">
          <cell r="AD21">
            <v>142024.69199999992</v>
          </cell>
          <cell r="BV21">
            <v>897161.8969999999</v>
          </cell>
        </row>
        <row r="23">
          <cell r="AD23">
            <v>399356.40199999977</v>
          </cell>
          <cell r="BV23">
            <v>2519802.706</v>
          </cell>
        </row>
        <row r="24">
          <cell r="AD24">
            <v>2715364.5999999996</v>
          </cell>
          <cell r="BV24">
            <v>16884898.522</v>
          </cell>
        </row>
        <row r="26">
          <cell r="AD26">
            <v>309705.78099999996</v>
          </cell>
          <cell r="BV26">
            <v>1857670.579</v>
          </cell>
        </row>
        <row r="27">
          <cell r="AD27">
            <v>6467.301000000007</v>
          </cell>
          <cell r="BV27">
            <v>79327.592</v>
          </cell>
        </row>
        <row r="28">
          <cell r="AD28">
            <v>11790.75</v>
          </cell>
          <cell r="BV28">
            <v>112535.249</v>
          </cell>
        </row>
        <row r="29">
          <cell r="AD29">
            <v>2638499.283</v>
          </cell>
          <cell r="BV29">
            <v>14295646.807</v>
          </cell>
        </row>
        <row r="30">
          <cell r="AD30">
            <v>1010895.7009999999</v>
          </cell>
          <cell r="BV30">
            <v>5049780.3889999995</v>
          </cell>
        </row>
        <row r="34">
          <cell r="AD34">
            <v>838246.2649999997</v>
          </cell>
        </row>
        <row r="35">
          <cell r="AD35">
            <v>118602.57099999988</v>
          </cell>
          <cell r="BV35">
            <v>633925.6939999999</v>
          </cell>
        </row>
        <row r="36">
          <cell r="AD36">
            <v>85048.93</v>
          </cell>
          <cell r="BV36">
            <v>348308.92199999996</v>
          </cell>
        </row>
        <row r="37">
          <cell r="AD37">
            <v>634594.7640000004</v>
          </cell>
          <cell r="BV37">
            <v>4432620.879000001</v>
          </cell>
        </row>
        <row r="56">
          <cell r="AD56">
            <v>408783.0730000001</v>
          </cell>
          <cell r="BV56">
            <v>1709300.617</v>
          </cell>
        </row>
        <row r="57">
          <cell r="AD57">
            <v>0</v>
          </cell>
        </row>
        <row r="58">
          <cell r="AD58">
            <v>387861.05499999993</v>
          </cell>
        </row>
        <row r="59">
          <cell r="AD59">
            <v>20922.01800000001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-INTERANUAL REC-GTOS CTES"/>
      <sheetName val="INV-REAL-DIR-ACUMULADA"/>
      <sheetName val="INCREMENTOS 2015-2016"/>
      <sheetName val="CUADROS P GRAFICOS NUEVOS"/>
      <sheetName val="EAI2016"/>
      <sheetName val="RTDO-ECON"/>
      <sheetName val="RTDO-ECONO-MENSUAL-ACUM"/>
      <sheetName val="RESFINSCONT"/>
      <sheetName val="RDO-FINANC-ANTES-CONTRIBUCIONES"/>
      <sheetName val="RESFINCCONT"/>
      <sheetName val="TOTAL1"/>
      <sheetName val="TOTAL2"/>
      <sheetName val="A.CTRAL1"/>
      <sheetName val="A.CTRAL2"/>
      <sheetName val="DESC.1"/>
      <sheetName val="DESC.2"/>
      <sheetName val="ISS1"/>
      <sheetName val="ISS2"/>
      <sheetName val="Ing.Trib.Prov"/>
      <sheetName val="Ing.Trib.Adm.Ctral"/>
      <sheetName val="ing.Trib.Adm.Ctral.Torta"/>
      <sheetName val="Hoja1"/>
      <sheetName val="Hoja2"/>
    </sheetNames>
    <sheetDataSet>
      <sheetData sheetId="4">
        <row r="8">
          <cell r="AD8">
            <v>7089452.173999995</v>
          </cell>
          <cell r="BV8">
            <v>46409745.45399999</v>
          </cell>
        </row>
        <row r="10">
          <cell r="AD10">
            <v>1568925.1919999998</v>
          </cell>
          <cell r="BV10">
            <v>10656928.621</v>
          </cell>
        </row>
        <row r="13">
          <cell r="BV13">
            <v>40.587</v>
          </cell>
        </row>
        <row r="14">
          <cell r="AD14">
            <v>181456.12300000014</v>
          </cell>
          <cell r="BV14">
            <v>1529137.557</v>
          </cell>
        </row>
        <row r="15">
          <cell r="AD15">
            <v>9492.66399999999</v>
          </cell>
          <cell r="BV15">
            <v>119861.715</v>
          </cell>
        </row>
        <row r="16">
          <cell r="AD16">
            <v>97165.45699999994</v>
          </cell>
          <cell r="BV16">
            <v>769965.855</v>
          </cell>
        </row>
        <row r="19">
          <cell r="AD19">
            <v>1693041.3660000004</v>
          </cell>
          <cell r="BV19">
            <v>11494678.5</v>
          </cell>
        </row>
        <row r="20">
          <cell r="AD20">
            <v>161719.5190000001</v>
          </cell>
          <cell r="BV20">
            <v>943640.729</v>
          </cell>
        </row>
        <row r="21">
          <cell r="AD21">
            <v>118321.30800000002</v>
          </cell>
          <cell r="BV21">
            <v>584461.371</v>
          </cell>
        </row>
        <row r="23">
          <cell r="AD23">
            <v>272972.29300000006</v>
          </cell>
          <cell r="BV23">
            <v>1725090.47</v>
          </cell>
        </row>
        <row r="24">
          <cell r="AD24">
            <v>2120432.057</v>
          </cell>
          <cell r="BV24">
            <v>12902520.042</v>
          </cell>
        </row>
        <row r="26">
          <cell r="AD26">
            <v>848658.1900000004</v>
          </cell>
          <cell r="BV26">
            <v>5533961.557</v>
          </cell>
        </row>
        <row r="27">
          <cell r="AD27">
            <v>5477.255000000001</v>
          </cell>
          <cell r="BV27">
            <v>36923.201</v>
          </cell>
        </row>
        <row r="28">
          <cell r="AD28">
            <v>11790.75</v>
          </cell>
          <cell r="BV28">
            <v>112535.249</v>
          </cell>
        </row>
        <row r="29">
          <cell r="AD29">
            <v>1897465.2479999997</v>
          </cell>
          <cell r="BV29">
            <v>11048993.68</v>
          </cell>
        </row>
        <row r="30">
          <cell r="AD30">
            <v>714376.6530000004</v>
          </cell>
          <cell r="BV30">
            <v>3722859.69</v>
          </cell>
        </row>
        <row r="34">
          <cell r="AD34">
            <v>608872.6710000001</v>
          </cell>
        </row>
        <row r="35">
          <cell r="AD35">
            <v>83595.88500000001</v>
          </cell>
          <cell r="BV35">
            <v>458485.972</v>
          </cell>
        </row>
        <row r="36">
          <cell r="AD36">
            <v>49031.77500000001</v>
          </cell>
          <cell r="BV36">
            <v>117416.16600000001</v>
          </cell>
        </row>
        <row r="37">
          <cell r="AD37">
            <v>476245.01099999994</v>
          </cell>
          <cell r="BV37">
            <v>2986377.011</v>
          </cell>
        </row>
        <row r="56">
          <cell r="AD56">
            <v>267503.01899999985</v>
          </cell>
          <cell r="BV56">
            <v>1552081.8109999998</v>
          </cell>
        </row>
        <row r="57">
          <cell r="AD57">
            <v>0</v>
          </cell>
        </row>
        <row r="58">
          <cell r="AD58">
            <v>251028.7919999999</v>
          </cell>
        </row>
        <row r="59">
          <cell r="AD59">
            <v>16474.227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Otras Procedencias"/>
      <sheetName val="EROGACIONES"/>
      <sheetName val="COPARTICIPACION"/>
      <sheetName val="Datos Copa"/>
      <sheetName val="EAI"/>
      <sheetName val="EAI Ac Julio"/>
      <sheetName val="EAI Ac Junio"/>
      <sheetName val="EAI Julio"/>
    </sheetNames>
    <sheetDataSet>
      <sheetData sheetId="1">
        <row r="8">
          <cell r="E8">
            <v>0</v>
          </cell>
          <cell r="I8">
            <v>0</v>
          </cell>
          <cell r="M8">
            <v>0.377228</v>
          </cell>
          <cell r="Q8">
            <v>0</v>
          </cell>
          <cell r="U8">
            <v>0.756212</v>
          </cell>
          <cell r="Y8">
            <v>0</v>
          </cell>
          <cell r="AC8">
            <v>0.36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EROGACIONES"/>
      <sheetName val="COPARTICIPACION"/>
      <sheetName val="EAI"/>
      <sheetName val="Hoja1"/>
    </sheetNames>
    <sheetDataSet>
      <sheetData sheetId="0">
        <row r="48">
          <cell r="C48">
            <v>0</v>
          </cell>
        </row>
        <row r="107">
          <cell r="C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0.57421875" style="0" customWidth="1"/>
    <col min="2" max="2" width="27.00390625" style="0" customWidth="1"/>
    <col min="3" max="3" width="25.00390625" style="0" customWidth="1"/>
    <col min="4" max="4" width="15.7109375" style="0" customWidth="1"/>
    <col min="5" max="5" width="29.421875" style="0" customWidth="1"/>
    <col min="6" max="6" width="20.28125" style="0" customWidth="1"/>
    <col min="7" max="7" width="19.140625" style="0" customWidth="1"/>
    <col min="8" max="9" width="9.140625" style="0" customWidth="1"/>
    <col min="10" max="10" width="9.7109375" style="0" bestFit="1" customWidth="1"/>
  </cols>
  <sheetData>
    <row r="1" spans="1:2" ht="15">
      <c r="A1" s="1" t="s">
        <v>0</v>
      </c>
      <c r="B1" s="1"/>
    </row>
    <row r="2" spans="1:2" ht="15">
      <c r="A2" s="2" t="s">
        <v>76</v>
      </c>
      <c r="B2" s="2"/>
    </row>
    <row r="3" spans="1:2" ht="16.5" customHeight="1">
      <c r="A3" s="2" t="s">
        <v>214</v>
      </c>
      <c r="B3" s="2"/>
    </row>
    <row r="4" spans="1:2" ht="16.5" customHeight="1">
      <c r="A4" s="7" t="s">
        <v>16</v>
      </c>
      <c r="B4" s="7"/>
    </row>
    <row r="5" ht="16.5" customHeight="1">
      <c r="A5" t="s">
        <v>52</v>
      </c>
    </row>
    <row r="6" spans="1:7" ht="49.5" customHeight="1">
      <c r="A6" s="5" t="s">
        <v>1</v>
      </c>
      <c r="B6" s="6" t="s">
        <v>142</v>
      </c>
      <c r="C6" s="6" t="s">
        <v>143</v>
      </c>
      <c r="D6" s="6" t="s">
        <v>12</v>
      </c>
      <c r="E6" s="6" t="s">
        <v>73</v>
      </c>
      <c r="F6" s="20"/>
      <c r="G6" s="21"/>
    </row>
    <row r="7" spans="1:7" ht="16.5" customHeight="1">
      <c r="A7" s="9" t="s">
        <v>3</v>
      </c>
      <c r="B7" s="29">
        <f>SUM(B8:B11)</f>
        <v>141969.737</v>
      </c>
      <c r="C7" s="29">
        <f>SUM(C8:C11)</f>
        <v>14040.986498999999</v>
      </c>
      <c r="D7" s="29">
        <f>+C7/$C$16*100</f>
        <v>97.17100628516513</v>
      </c>
      <c r="E7" s="29">
        <f>SUM(E8:E11)</f>
        <v>10310.166745999995</v>
      </c>
      <c r="F7" s="22"/>
      <c r="G7" s="23"/>
    </row>
    <row r="8" spans="1:8" ht="16.5" customHeight="1">
      <c r="A8" s="4" t="s">
        <v>4</v>
      </c>
      <c r="B8" s="28">
        <f>'[1]RECURSOS'!$B$8</f>
        <v>102988.564</v>
      </c>
      <c r="C8" s="28">
        <f>'[2]EAI2017'!$AD$8/1000</f>
        <v>9553.34525</v>
      </c>
      <c r="D8" s="28">
        <f aca="true" t="shared" si="0" ref="D8:D16">+C8/$C$16*100</f>
        <v>66.11417021148883</v>
      </c>
      <c r="E8" s="28">
        <f>'[3]EAI2016'!$AD$8/1000</f>
        <v>7089.452173999995</v>
      </c>
      <c r="F8" s="24"/>
      <c r="G8" s="25"/>
      <c r="H8" s="38"/>
    </row>
    <row r="9" spans="1:8" ht="16.5" customHeight="1">
      <c r="A9" s="4" t="s">
        <v>5</v>
      </c>
      <c r="B9" s="28">
        <f>'[1]RECURSOS'!$B$9</f>
        <v>24119.206</v>
      </c>
      <c r="C9" s="28">
        <f>'[2]EAI2017'!$AD$29/1000</f>
        <v>2638.4992829999997</v>
      </c>
      <c r="D9" s="28">
        <f t="shared" si="0"/>
        <v>18.259801790284218</v>
      </c>
      <c r="E9" s="28">
        <f>'[3]EAI2016'!$AD$29/1000</f>
        <v>1897.4652479999997</v>
      </c>
      <c r="F9" s="24"/>
      <c r="G9" s="25"/>
      <c r="H9" s="38"/>
    </row>
    <row r="10" spans="1:8" ht="16.5" customHeight="1">
      <c r="A10" s="4" t="s">
        <v>6</v>
      </c>
      <c r="B10" s="28">
        <f>'[1]RECURSOS'!$B$10</f>
        <v>7044.6</v>
      </c>
      <c r="C10" s="28">
        <f>'[2]EAI2017'!$AD$30/1000</f>
        <v>1010.8957009999999</v>
      </c>
      <c r="D10" s="28">
        <f t="shared" si="0"/>
        <v>6.995929561111204</v>
      </c>
      <c r="E10" s="28">
        <f>'[3]EAI2016'!$AD$30/1000</f>
        <v>714.3766530000004</v>
      </c>
      <c r="F10" s="24"/>
      <c r="G10" s="25"/>
      <c r="H10" s="38"/>
    </row>
    <row r="11" spans="1:8" ht="16.5" customHeight="1">
      <c r="A11" s="4" t="s">
        <v>7</v>
      </c>
      <c r="B11" s="28">
        <f>'[1]RECURSOS'!$B$11</f>
        <v>7817.367</v>
      </c>
      <c r="C11" s="28">
        <f>'[2]EAI2017'!$AD$34/1000</f>
        <v>838.2462649999997</v>
      </c>
      <c r="D11" s="28">
        <f t="shared" si="0"/>
        <v>5.801104722280894</v>
      </c>
      <c r="E11" s="28">
        <f>'[3]EAI2016'!$AD$34/1000</f>
        <v>608.8726710000001</v>
      </c>
      <c r="F11" s="24"/>
      <c r="G11" s="25"/>
      <c r="H11" s="38"/>
    </row>
    <row r="12" spans="1:7" ht="16.5" customHeight="1">
      <c r="A12" s="9" t="s">
        <v>8</v>
      </c>
      <c r="B12" s="29">
        <f>SUM(B13:B15)</f>
        <v>4225.695</v>
      </c>
      <c r="C12" s="29">
        <f>SUM(C13:C15)</f>
        <v>408.78307299999994</v>
      </c>
      <c r="D12" s="29">
        <f t="shared" si="0"/>
        <v>2.8289937148348594</v>
      </c>
      <c r="E12" s="29">
        <f>SUM(E13:E15)</f>
        <v>267.5030189999999</v>
      </c>
      <c r="F12" s="22"/>
      <c r="G12" s="23"/>
    </row>
    <row r="13" spans="1:8" ht="16.5" customHeight="1">
      <c r="A13" s="4" t="s">
        <v>9</v>
      </c>
      <c r="B13" s="28">
        <f>'[1]RECURSOS'!$B$13</f>
        <v>0</v>
      </c>
      <c r="C13" s="28">
        <f>'[2]EAI2017'!$AD$57</f>
        <v>0</v>
      </c>
      <c r="D13" s="28">
        <f t="shared" si="0"/>
        <v>0</v>
      </c>
      <c r="E13" s="28">
        <f>'[3]EAI2016'!$AD$57/1000</f>
        <v>0</v>
      </c>
      <c r="F13" s="24"/>
      <c r="G13" s="25"/>
      <c r="H13" s="38"/>
    </row>
    <row r="14" spans="1:8" ht="16.5" customHeight="1">
      <c r="A14" s="4" t="s">
        <v>10</v>
      </c>
      <c r="B14" s="28">
        <f>'[1]RECURSOS'!$B$14</f>
        <v>3979.61</v>
      </c>
      <c r="C14" s="28">
        <f>'[2]EAI2017'!$AD$58/1000</f>
        <v>387.8610549999999</v>
      </c>
      <c r="D14" s="28">
        <f t="shared" si="0"/>
        <v>2.6842023540055377</v>
      </c>
      <c r="E14" s="28">
        <f>'[3]EAI2016'!$AD$58/1000</f>
        <v>251.0287919999999</v>
      </c>
      <c r="F14" s="24"/>
      <c r="G14" s="25"/>
      <c r="H14" s="38"/>
    </row>
    <row r="15" spans="1:8" ht="16.5" customHeight="1">
      <c r="A15" s="4" t="s">
        <v>11</v>
      </c>
      <c r="B15" s="28">
        <f>'[1]RECURSOS'!$B$15</f>
        <v>246.08499999999998</v>
      </c>
      <c r="C15" s="28">
        <f>'[2]EAI2017'!$AD$59/1000</f>
        <v>20.922018000000012</v>
      </c>
      <c r="D15" s="28">
        <f t="shared" si="0"/>
        <v>0.1447913608293214</v>
      </c>
      <c r="E15" s="28">
        <f>'[3]EAI2016'!$AD$59/1000</f>
        <v>16.474227</v>
      </c>
      <c r="F15" s="24"/>
      <c r="G15" s="25"/>
      <c r="H15" s="38"/>
    </row>
    <row r="16" spans="1:7" ht="16.5" customHeight="1">
      <c r="A16" s="10" t="s">
        <v>13</v>
      </c>
      <c r="B16" s="31">
        <f>B12+B7</f>
        <v>146195.432</v>
      </c>
      <c r="C16" s="31">
        <f>+C12+C7</f>
        <v>14449.769572</v>
      </c>
      <c r="D16" s="31">
        <f t="shared" si="0"/>
        <v>100</v>
      </c>
      <c r="E16" s="31">
        <f>+E12+E7</f>
        <v>10577.669764999995</v>
      </c>
      <c r="F16" s="22"/>
      <c r="G16" s="23"/>
    </row>
    <row r="17" spans="1:6" ht="33.75" customHeight="1">
      <c r="A17" s="132" t="s">
        <v>14</v>
      </c>
      <c r="B17" s="132"/>
      <c r="C17" s="132"/>
      <c r="D17" s="132"/>
      <c r="E17" s="132"/>
      <c r="F17" s="131"/>
    </row>
    <row r="18" spans="1:6" ht="22.5" customHeight="1">
      <c r="A18" s="134" t="s">
        <v>215</v>
      </c>
      <c r="B18" s="134"/>
      <c r="C18" s="134"/>
      <c r="D18" s="134"/>
      <c r="E18" s="134"/>
      <c r="F18" s="131"/>
    </row>
    <row r="19" spans="1:6" ht="22.5" customHeight="1">
      <c r="A19" t="s">
        <v>216</v>
      </c>
      <c r="B19" s="131"/>
      <c r="C19" s="131"/>
      <c r="D19" s="131"/>
      <c r="E19" s="131"/>
      <c r="F19" s="131"/>
    </row>
    <row r="20" spans="1:6" ht="16.5" customHeight="1">
      <c r="A20" t="s">
        <v>141</v>
      </c>
      <c r="B20" s="131"/>
      <c r="C20" s="131"/>
      <c r="D20" s="131"/>
      <c r="E20" s="131"/>
      <c r="F20" s="131"/>
    </row>
    <row r="21" spans="2:6" ht="16.5" customHeight="1">
      <c r="B21" s="131"/>
      <c r="C21" s="131"/>
      <c r="D21" s="131"/>
      <c r="E21" s="131"/>
      <c r="F21" s="131"/>
    </row>
    <row r="22" ht="16.5" customHeight="1">
      <c r="A22" t="s">
        <v>210</v>
      </c>
    </row>
    <row r="23" spans="1:2" ht="16.5" customHeight="1">
      <c r="A23" s="3" t="s">
        <v>139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JULIO DE 2017</v>
      </c>
      <c r="B27" s="2"/>
    </row>
    <row r="28" spans="1:2" ht="16.5" customHeight="1">
      <c r="A28" s="7" t="s">
        <v>15</v>
      </c>
      <c r="B28" s="39"/>
    </row>
    <row r="29" ht="16.5" customHeight="1">
      <c r="A29" t="s">
        <v>52</v>
      </c>
    </row>
    <row r="30" spans="1:6" ht="46.5" customHeight="1">
      <c r="A30" s="5" t="s">
        <v>1</v>
      </c>
      <c r="B30" s="6" t="s">
        <v>144</v>
      </c>
      <c r="C30" s="6" t="s">
        <v>145</v>
      </c>
      <c r="D30" s="6" t="s">
        <v>12</v>
      </c>
      <c r="E30" s="6" t="s">
        <v>72</v>
      </c>
      <c r="F30" s="20"/>
    </row>
    <row r="31" spans="1:6" ht="15">
      <c r="A31" s="9" t="s">
        <v>53</v>
      </c>
      <c r="B31" s="29">
        <f>B32+B38</f>
        <v>102988.56400000001</v>
      </c>
      <c r="C31" s="29">
        <f>+C32+C38</f>
        <v>9553.345249999997</v>
      </c>
      <c r="D31" s="29">
        <f aca="true" t="shared" si="1" ref="D31:D48">+C31/$C$49*100</f>
        <v>66.11417021148883</v>
      </c>
      <c r="E31" s="29">
        <f>+E32+E38</f>
        <v>7089.452174000001</v>
      </c>
      <c r="F31" s="27"/>
    </row>
    <row r="32" spans="1:7" ht="16.5" customHeight="1">
      <c r="A32" s="4" t="s">
        <v>54</v>
      </c>
      <c r="B32" s="28">
        <f>SUM(B33:B37)</f>
        <v>34879.624</v>
      </c>
      <c r="C32" s="28">
        <f>SUM(C33:C37)</f>
        <v>3366.7526859999994</v>
      </c>
      <c r="D32" s="28">
        <f t="shared" si="1"/>
        <v>23.29969809708188</v>
      </c>
      <c r="E32" s="28">
        <f>SUM(E33:E37)</f>
        <v>2589.830392</v>
      </c>
      <c r="F32" s="27"/>
      <c r="G32" s="38"/>
    </row>
    <row r="33" spans="1:9" ht="16.5" customHeight="1">
      <c r="A33" s="4" t="s">
        <v>55</v>
      </c>
      <c r="B33" s="28">
        <f>'[1]RECURSOS'!$B$33</f>
        <v>27660.133</v>
      </c>
      <c r="C33" s="28">
        <f>'[2]EAI2017'!$AD$24/1000</f>
        <v>2715.3645999999994</v>
      </c>
      <c r="D33" s="28">
        <f t="shared" si="1"/>
        <v>18.79175018307344</v>
      </c>
      <c r="E33" s="28">
        <f>'[3]EAI2016'!$AD$24/1000</f>
        <v>2120.432057</v>
      </c>
      <c r="F33" s="27"/>
      <c r="G33" s="105"/>
      <c r="H33" s="26"/>
      <c r="I33" s="105"/>
    </row>
    <row r="34" spans="1:9" ht="16.5" customHeight="1">
      <c r="A34" s="4" t="s">
        <v>56</v>
      </c>
      <c r="B34" s="28">
        <f>'[1]RECURSOS'!$B$34</f>
        <v>280.767</v>
      </c>
      <c r="C34" s="28">
        <f>'[2]EAI2017'!$AD$15/1000</f>
        <v>14.57978899999999</v>
      </c>
      <c r="D34" s="28">
        <f t="shared" si="1"/>
        <v>0.10089980277783762</v>
      </c>
      <c r="E34" s="28">
        <f>'[3]EAI2016'!$AD$15/1000</f>
        <v>9.492663999999989</v>
      </c>
      <c r="F34" s="27"/>
      <c r="G34" s="105"/>
      <c r="H34" s="26"/>
      <c r="I34" s="105"/>
    </row>
    <row r="35" spans="1:9" ht="16.5" customHeight="1">
      <c r="A35" s="4" t="s">
        <v>57</v>
      </c>
      <c r="B35" s="28">
        <f>'[1]RECURSOS'!$B$35</f>
        <v>3191.47</v>
      </c>
      <c r="C35" s="28">
        <f>'[2]EAI2017'!$AD$14/1000</f>
        <v>230.98459400000004</v>
      </c>
      <c r="D35" s="28">
        <f t="shared" si="1"/>
        <v>1.5985347921920487</v>
      </c>
      <c r="E35" s="28">
        <f>'[3]EAI2016'!$AD$14/1000</f>
        <v>181.45612300000013</v>
      </c>
      <c r="F35" s="27"/>
      <c r="G35" s="105"/>
      <c r="H35" s="26"/>
      <c r="I35" s="105"/>
    </row>
    <row r="36" spans="1:9" ht="16.5" customHeight="1">
      <c r="A36" s="4" t="s">
        <v>58</v>
      </c>
      <c r="B36" s="28">
        <f>'[1]RECURSOS'!$B$36</f>
        <v>3685.079</v>
      </c>
      <c r="C36" s="28">
        <f>'[2]EAI2017'!$AD$23/1000</f>
        <v>399.3564019999998</v>
      </c>
      <c r="D36" s="28">
        <f t="shared" si="1"/>
        <v>2.7637561970112774</v>
      </c>
      <c r="E36" s="28">
        <f>'[3]EAI2016'!$AD$23/1000</f>
        <v>272.97229300000004</v>
      </c>
      <c r="F36" s="27"/>
      <c r="G36" s="105"/>
      <c r="H36" s="26"/>
      <c r="I36" s="105"/>
    </row>
    <row r="37" spans="1:9" ht="16.5" customHeight="1">
      <c r="A37" s="4" t="s">
        <v>59</v>
      </c>
      <c r="B37" s="28">
        <f>'[1]RECURSOS'!$B$37</f>
        <v>62.175000000000004</v>
      </c>
      <c r="C37" s="28">
        <f>'[2]EAI2017'!$AD$27/1000</f>
        <v>6.467301000000007</v>
      </c>
      <c r="D37" s="28">
        <f t="shared" si="1"/>
        <v>0.04475712202727442</v>
      </c>
      <c r="E37" s="28">
        <f>'[3]EAI2016'!$AD$27/1000</f>
        <v>5.477255000000001</v>
      </c>
      <c r="F37" s="27"/>
      <c r="G37" s="105"/>
      <c r="H37" s="26"/>
      <c r="I37" s="105"/>
    </row>
    <row r="38" spans="1:9" ht="16.5" customHeight="1">
      <c r="A38" s="4" t="s">
        <v>60</v>
      </c>
      <c r="B38" s="28">
        <f>SUM(B39:B45)</f>
        <v>68108.94</v>
      </c>
      <c r="C38" s="28">
        <f>SUM(C39:C45)</f>
        <v>6186.592563999998</v>
      </c>
      <c r="D38" s="28">
        <f t="shared" si="1"/>
        <v>42.81447211440694</v>
      </c>
      <c r="E38" s="28">
        <f>SUM(E39:E45)</f>
        <v>4499.621782000001</v>
      </c>
      <c r="F38" s="27"/>
      <c r="G38" s="121"/>
      <c r="H38" s="26"/>
      <c r="I38" s="105"/>
    </row>
    <row r="39" spans="1:10" ht="16.5" customHeight="1">
      <c r="A39" s="4" t="s">
        <v>61</v>
      </c>
      <c r="B39" s="28">
        <f>'[1]RECURSOS'!$B$39</f>
        <v>25970.92</v>
      </c>
      <c r="C39" s="28">
        <f>'[2]EAI2017'!$AD$10/1000</f>
        <v>2439.4266959999986</v>
      </c>
      <c r="D39" s="28">
        <f t="shared" si="1"/>
        <v>16.882114858959355</v>
      </c>
      <c r="E39" s="28">
        <f>'[3]EAI2016'!$AD$10/1000</f>
        <v>1568.9251919999997</v>
      </c>
      <c r="F39" s="27"/>
      <c r="G39" s="105"/>
      <c r="H39" s="26"/>
      <c r="I39" s="116"/>
      <c r="J39" s="117"/>
    </row>
    <row r="40" spans="1:9" ht="16.5" customHeight="1">
      <c r="A40" s="4" t="s">
        <v>62</v>
      </c>
      <c r="B40" s="28">
        <f>'[1]RECURSOS'!$B$40</f>
        <v>624.81</v>
      </c>
      <c r="C40" s="28">
        <f>'[2]EAI2017'!$AD$16/1000</f>
        <v>188.98608899999996</v>
      </c>
      <c r="D40" s="28">
        <f t="shared" si="1"/>
        <v>1.3078830638670342</v>
      </c>
      <c r="E40" s="28">
        <f>'[3]EAI2016'!$AD$16/1000</f>
        <v>97.16545699999993</v>
      </c>
      <c r="F40" s="27"/>
      <c r="G40" s="105"/>
      <c r="H40" s="105"/>
      <c r="I40" s="105"/>
    </row>
    <row r="41" spans="1:9" ht="16.5" customHeight="1">
      <c r="A41" s="4" t="s">
        <v>63</v>
      </c>
      <c r="B41" s="28">
        <f>'[1]RECURSOS'!$B$41</f>
        <v>33468.4</v>
      </c>
      <c r="C41" s="28">
        <f>'[2]EAI2017'!$AD$19/1000</f>
        <v>2820.4768569999987</v>
      </c>
      <c r="D41" s="28">
        <f t="shared" si="1"/>
        <v>19.519182246790777</v>
      </c>
      <c r="E41" s="28">
        <f>'[3]EAI2016'!$AD$19/1000</f>
        <v>1693.0413660000004</v>
      </c>
      <c r="F41" s="27"/>
      <c r="G41" s="105"/>
      <c r="H41" s="26"/>
      <c r="I41" s="105"/>
    </row>
    <row r="42" spans="1:9" ht="16.5" customHeight="1">
      <c r="A42" s="4" t="s">
        <v>64</v>
      </c>
      <c r="B42" s="28">
        <f>'[1]RECURSOS'!$B$42</f>
        <v>3407.89</v>
      </c>
      <c r="C42" s="28">
        <f>'[2]EAI2017'!$AD$20/1000</f>
        <v>274.1788530000001</v>
      </c>
      <c r="D42" s="28">
        <f t="shared" si="1"/>
        <v>1.8974617666657434</v>
      </c>
      <c r="E42" s="28">
        <f>'[3]EAI2016'!$AD$20/1000</f>
        <v>161.71951900000008</v>
      </c>
      <c r="F42" s="27"/>
      <c r="G42" s="105"/>
      <c r="H42" s="26"/>
      <c r="I42" s="105"/>
    </row>
    <row r="43" spans="1:9" ht="16.5" customHeight="1">
      <c r="A43" s="4" t="s">
        <v>65</v>
      </c>
      <c r="B43" s="28">
        <f>'[1]RECURSOS'!$B$43</f>
        <v>1407.15</v>
      </c>
      <c r="C43" s="28">
        <f>'[2]EAI2017'!$AD$21/1000</f>
        <v>142.02469199999993</v>
      </c>
      <c r="D43" s="28">
        <f t="shared" si="1"/>
        <v>0.9828855144874277</v>
      </c>
      <c r="E43" s="28">
        <f>'[3]EAI2016'!$AD$21/1000</f>
        <v>118.32130800000002</v>
      </c>
      <c r="F43" s="27"/>
      <c r="G43" s="105"/>
      <c r="H43" s="105"/>
      <c r="I43" s="105"/>
    </row>
    <row r="44" spans="1:9" ht="16.5" customHeight="1">
      <c r="A44" s="4" t="s">
        <v>66</v>
      </c>
      <c r="B44" s="28">
        <f>'[1]RECURSOS'!$B$44</f>
        <v>171.489</v>
      </c>
      <c r="C44" s="28">
        <f>'[2]EAI2017'!$AD$28/1000</f>
        <v>11.79075</v>
      </c>
      <c r="D44" s="28">
        <f t="shared" si="1"/>
        <v>0.08159818702470865</v>
      </c>
      <c r="E44" s="28">
        <f>'[3]EAI2016'!$AD$28/1000</f>
        <v>11.79075</v>
      </c>
      <c r="F44" s="27"/>
      <c r="G44" s="105"/>
      <c r="H44" s="26"/>
      <c r="I44" s="105"/>
    </row>
    <row r="45" spans="1:9" ht="16.5" customHeight="1">
      <c r="A45" s="4" t="s">
        <v>59</v>
      </c>
      <c r="B45" s="28">
        <f>'[1]RECURSOS'!$B$45</f>
        <v>3058.281</v>
      </c>
      <c r="C45" s="28">
        <f>('[2]EAI2017'!$AD$26+'[2]EAI2017'!$AD$13)/1000</f>
        <v>309.708627</v>
      </c>
      <c r="D45" s="28">
        <f t="shared" si="1"/>
        <v>2.1433464766118977</v>
      </c>
      <c r="E45" s="28">
        <f>'[3]EAI2016'!$AD$26/1000</f>
        <v>848.6581900000004</v>
      </c>
      <c r="F45" s="27"/>
      <c r="G45" s="105"/>
      <c r="H45" s="26"/>
      <c r="I45" s="105"/>
    </row>
    <row r="46" spans="1:9" ht="18" customHeight="1">
      <c r="A46" s="9" t="s">
        <v>82</v>
      </c>
      <c r="B46" s="29">
        <f>'[1]RECURSOS'!$B$46</f>
        <v>7044.603</v>
      </c>
      <c r="C46" s="29">
        <f>'[2]EAI2017'!$AD$30/1000</f>
        <v>1010.8957009999999</v>
      </c>
      <c r="D46" s="29">
        <f t="shared" si="1"/>
        <v>6.995929561111207</v>
      </c>
      <c r="E46" s="29">
        <f>'[3]EAI2016'!$AD$30/1000</f>
        <v>714.3766530000004</v>
      </c>
      <c r="F46" s="27"/>
      <c r="G46" s="105"/>
      <c r="H46" s="105"/>
      <c r="I46" s="105"/>
    </row>
    <row r="47" spans="1:9" ht="30">
      <c r="A47" s="32" t="s">
        <v>67</v>
      </c>
      <c r="B47" s="34">
        <f>'[1]RECURSOS'!$B$47</f>
        <v>36106.155999999995</v>
      </c>
      <c r="C47" s="34">
        <f>('[2]EAI2017'!$AD$29+'[2]EAI2017'!$AD$36+'[2]EAI2017'!$AD$35+'[2]EAI2017'!$AD$37+'[2]EAI2017'!$AD$56)/1000-C48</f>
        <v>3885.1686210000003</v>
      </c>
      <c r="D47" s="34">
        <f t="shared" si="1"/>
        <v>26.88740883818989</v>
      </c>
      <c r="E47" s="34">
        <f>('[3]EAI2016'!$AD$29+'[3]EAI2016'!$AD$35+'[3]EAI2016'!$AD$36+'[3]EAI2016'!$AD$37+'[3]EAI2016'!$AD$56)/1000-E48</f>
        <v>2773.840938</v>
      </c>
      <c r="F47" s="27"/>
      <c r="G47" s="105"/>
      <c r="H47" s="105"/>
      <c r="I47" s="105"/>
    </row>
    <row r="48" spans="1:9" ht="19.5" customHeight="1">
      <c r="A48" s="33" t="s">
        <v>68</v>
      </c>
      <c r="B48" s="34">
        <f>'[1]RECURSOS'!$B$48</f>
        <v>56.11</v>
      </c>
      <c r="C48" s="126">
        <f>'[4]Otras Procedencias'!AC8</f>
        <v>0.36</v>
      </c>
      <c r="D48" s="34">
        <f t="shared" si="1"/>
        <v>0.002491389210092243</v>
      </c>
      <c r="E48" s="34">
        <f>'[5]RECURSOS'!$C$48</f>
        <v>0</v>
      </c>
      <c r="F48" s="27"/>
      <c r="G48" s="105"/>
      <c r="H48" s="105"/>
      <c r="I48" s="105"/>
    </row>
    <row r="49" spans="1:9" ht="19.5" customHeight="1">
      <c r="A49" s="35" t="s">
        <v>69</v>
      </c>
      <c r="B49" s="34">
        <f>B48+B47+B46+B31</f>
        <v>146195.43300000002</v>
      </c>
      <c r="C49" s="34">
        <f>+C47+C48+C31+C46</f>
        <v>14449.769571999996</v>
      </c>
      <c r="D49" s="34">
        <f>+C49/$C$49*100</f>
        <v>100</v>
      </c>
      <c r="E49" s="34">
        <f>+E47+E48+E31+E46</f>
        <v>10577.669765000002</v>
      </c>
      <c r="F49" s="27"/>
      <c r="G49" s="105"/>
      <c r="H49" s="105"/>
      <c r="I49" s="105"/>
    </row>
    <row r="50" spans="1:9" ht="51" customHeight="1">
      <c r="A50" s="133" t="s">
        <v>154</v>
      </c>
      <c r="B50" s="133"/>
      <c r="C50" s="133"/>
      <c r="D50" s="133"/>
      <c r="E50" s="133"/>
      <c r="F50" s="105"/>
      <c r="G50" s="105"/>
      <c r="H50" s="105"/>
      <c r="I50" s="105"/>
    </row>
    <row r="51" spans="1:5" ht="24.75" customHeight="1">
      <c r="A51" t="s">
        <v>70</v>
      </c>
      <c r="B51" s="131"/>
      <c r="C51" s="131"/>
      <c r="D51" s="131"/>
      <c r="E51" s="131"/>
    </row>
    <row r="52" spans="1:6" ht="22.5" customHeight="1">
      <c r="A52" t="s">
        <v>71</v>
      </c>
      <c r="B52" s="131"/>
      <c r="C52" s="131"/>
      <c r="D52" s="131"/>
      <c r="E52" s="131"/>
      <c r="F52" s="38"/>
    </row>
    <row r="53" spans="1:5" ht="23.25" customHeight="1">
      <c r="A53" t="s">
        <v>217</v>
      </c>
      <c r="B53" s="131"/>
      <c r="C53" s="131"/>
      <c r="D53" s="131"/>
      <c r="E53" s="131"/>
    </row>
    <row r="54" ht="21" customHeight="1">
      <c r="A54" t="s">
        <v>218</v>
      </c>
    </row>
    <row r="55" ht="15">
      <c r="A55" t="s">
        <v>146</v>
      </c>
    </row>
    <row r="57" ht="15">
      <c r="A57" t="str">
        <f>A22</f>
        <v>FUENTE: Elaborado sobre información de la Contaduría General de la Provincia y consultas al SIPAF</v>
      </c>
    </row>
    <row r="58" ht="15">
      <c r="A58" s="3" t="str">
        <f>A23</f>
        <v>Dirección General de Ingresos Públicos</v>
      </c>
    </row>
    <row r="60" spans="1:2" ht="15">
      <c r="A60" s="1" t="s">
        <v>0</v>
      </c>
      <c r="B60" s="1"/>
    </row>
    <row r="61" spans="1:2" ht="15">
      <c r="A61" s="2" t="s">
        <v>76</v>
      </c>
      <c r="B61" s="2"/>
    </row>
    <row r="62" spans="1:2" ht="15">
      <c r="A62" s="2" t="s">
        <v>219</v>
      </c>
      <c r="B62" s="2"/>
    </row>
    <row r="63" spans="1:2" ht="15">
      <c r="A63" s="7" t="s">
        <v>16</v>
      </c>
      <c r="B63" s="7"/>
    </row>
    <row r="64" ht="15">
      <c r="A64" t="s">
        <v>52</v>
      </c>
    </row>
    <row r="65" spans="1:5" ht="38.25" customHeight="1">
      <c r="A65" s="5" t="s">
        <v>1</v>
      </c>
      <c r="B65" s="6" t="s">
        <v>142</v>
      </c>
      <c r="C65" s="6" t="s">
        <v>143</v>
      </c>
      <c r="D65" s="6" t="s">
        <v>12</v>
      </c>
      <c r="E65" s="6" t="s">
        <v>73</v>
      </c>
    </row>
    <row r="66" spans="1:7" ht="15">
      <c r="A66" s="9" t="s">
        <v>3</v>
      </c>
      <c r="B66" s="29">
        <f aca="true" t="shared" si="2" ref="B66:B75">B7</f>
        <v>141969.737</v>
      </c>
      <c r="C66" s="29">
        <f>SUM(C67:C70)</f>
        <v>84631.361982</v>
      </c>
      <c r="D66" s="29">
        <f>+C66/$C$75*100</f>
        <v>98.020283183442</v>
      </c>
      <c r="E66" s="29">
        <f>SUM(E67:E70)</f>
        <v>64743.87797299999</v>
      </c>
      <c r="G66" s="38"/>
    </row>
    <row r="67" spans="1:5" ht="15">
      <c r="A67" s="4" t="s">
        <v>4</v>
      </c>
      <c r="B67" s="28">
        <f t="shared" si="2"/>
        <v>102988.564</v>
      </c>
      <c r="C67" s="28">
        <f>'[2]EAI2017'!$BV$8/1000</f>
        <v>59871.079291</v>
      </c>
      <c r="D67" s="28">
        <f>+C67/$C$75*100</f>
        <v>69.34285363208856</v>
      </c>
      <c r="E67" s="28">
        <f>'[3]EAI2016'!$BV$8/1000</f>
        <v>46409.74545399999</v>
      </c>
    </row>
    <row r="68" spans="1:5" ht="15">
      <c r="A68" s="4" t="s">
        <v>5</v>
      </c>
      <c r="B68" s="28">
        <f t="shared" si="2"/>
        <v>24119.206</v>
      </c>
      <c r="C68" s="28">
        <f>'[2]EAI2017'!$BV$29/1000</f>
        <v>14295.646807</v>
      </c>
      <c r="D68" s="28">
        <f aca="true" t="shared" si="3" ref="D68:D75">+C68/$C$75*100</f>
        <v>16.557258627252615</v>
      </c>
      <c r="E68" s="28">
        <f>'[3]EAI2016'!$BV$29/1000</f>
        <v>11048.99368</v>
      </c>
    </row>
    <row r="69" spans="1:5" ht="15">
      <c r="A69" s="4" t="s">
        <v>6</v>
      </c>
      <c r="B69" s="28">
        <f t="shared" si="2"/>
        <v>7044.6</v>
      </c>
      <c r="C69" s="28">
        <f>'[2]EAI2017'!$BV$30/1000</f>
        <v>5049.780389</v>
      </c>
      <c r="D69" s="28">
        <f t="shared" si="3"/>
        <v>5.848669951090328</v>
      </c>
      <c r="E69" s="28">
        <f>'[3]EAI2016'!$BV$30/1000</f>
        <v>3722.85969</v>
      </c>
    </row>
    <row r="70" spans="1:5" ht="15">
      <c r="A70" s="4" t="s">
        <v>7</v>
      </c>
      <c r="B70" s="28">
        <f t="shared" si="2"/>
        <v>7817.367</v>
      </c>
      <c r="C70" s="28">
        <v>5414.855495</v>
      </c>
      <c r="D70" s="28">
        <v>6.271500973010502</v>
      </c>
      <c r="E70" s="28">
        <v>3562.2791490000004</v>
      </c>
    </row>
    <row r="71" spans="1:5" ht="15">
      <c r="A71" s="9" t="s">
        <v>8</v>
      </c>
      <c r="B71" s="29">
        <f t="shared" si="2"/>
        <v>4225.695</v>
      </c>
      <c r="C71" s="29">
        <v>1709.300617</v>
      </c>
      <c r="D71" s="29">
        <v>1.9797168165579926</v>
      </c>
      <c r="E71" s="29">
        <v>1552.0818109999998</v>
      </c>
    </row>
    <row r="72" spans="1:5" ht="15">
      <c r="A72" s="4" t="s">
        <v>9</v>
      </c>
      <c r="B72" s="28">
        <f t="shared" si="2"/>
        <v>0</v>
      </c>
      <c r="C72" s="28">
        <v>0.15424600000000002</v>
      </c>
      <c r="D72" s="28">
        <v>0.00017864815413379338</v>
      </c>
      <c r="E72" s="28">
        <v>0</v>
      </c>
    </row>
    <row r="73" spans="1:5" ht="15">
      <c r="A73" s="4" t="s">
        <v>10</v>
      </c>
      <c r="B73" s="28">
        <f t="shared" si="2"/>
        <v>3979.61</v>
      </c>
      <c r="C73" s="40">
        <v>1573.122605</v>
      </c>
      <c r="D73" s="28">
        <v>1.821995057307123</v>
      </c>
      <c r="E73" s="28">
        <v>1431.7726069999999</v>
      </c>
    </row>
    <row r="74" spans="1:5" ht="15">
      <c r="A74" s="4" t="s">
        <v>11</v>
      </c>
      <c r="B74" s="28">
        <f t="shared" si="2"/>
        <v>246.08499999999998</v>
      </c>
      <c r="C74" s="28">
        <v>136.023766</v>
      </c>
      <c r="D74" s="28">
        <v>0.15754311109673533</v>
      </c>
      <c r="E74" s="28">
        <v>120.309204</v>
      </c>
    </row>
    <row r="75" spans="1:5" ht="15">
      <c r="A75" s="10" t="s">
        <v>13</v>
      </c>
      <c r="B75" s="31">
        <f t="shared" si="2"/>
        <v>146195.432</v>
      </c>
      <c r="C75" s="31">
        <v>86340.662599</v>
      </c>
      <c r="D75" s="31">
        <v>100</v>
      </c>
      <c r="E75" s="31">
        <v>66295.95978399999</v>
      </c>
    </row>
    <row r="76" spans="1:5" ht="36" customHeight="1">
      <c r="A76" s="133" t="s">
        <v>14</v>
      </c>
      <c r="B76" s="133"/>
      <c r="C76" s="133"/>
      <c r="D76" s="133"/>
      <c r="E76" s="133"/>
    </row>
    <row r="77" spans="1:5" ht="18" customHeight="1">
      <c r="A77" s="134" t="s">
        <v>220</v>
      </c>
      <c r="B77" s="134"/>
      <c r="C77" s="134"/>
      <c r="D77" s="134"/>
      <c r="E77" s="134"/>
    </row>
    <row r="78" spans="1:5" ht="21.75" customHeight="1">
      <c r="A78" t="s">
        <v>221</v>
      </c>
      <c r="B78" s="131"/>
      <c r="C78" s="131"/>
      <c r="D78" s="131"/>
      <c r="E78" s="131"/>
    </row>
    <row r="79" spans="1:5" ht="15">
      <c r="A79" t="s">
        <v>141</v>
      </c>
      <c r="B79" s="131"/>
      <c r="C79" s="131"/>
      <c r="D79" s="131"/>
      <c r="E79" s="131"/>
    </row>
    <row r="80" spans="2:5" ht="15">
      <c r="B80" s="131"/>
      <c r="C80" s="131"/>
      <c r="D80" s="131"/>
      <c r="E80" s="131"/>
    </row>
    <row r="81" ht="15">
      <c r="A81" t="str">
        <f>A22</f>
        <v>FUENTE: Elaborado sobre información de la Contaduría General de la Provincia y consultas al SIPAF</v>
      </c>
    </row>
    <row r="82" spans="1:2" ht="15">
      <c r="A82" s="3" t="str">
        <f>A23</f>
        <v>Dirección General de Ingresos Públicos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JULIO DE 2017</v>
      </c>
      <c r="B86" s="2"/>
    </row>
    <row r="87" spans="1:2" ht="15">
      <c r="A87" s="7" t="s">
        <v>15</v>
      </c>
      <c r="B87" s="39"/>
    </row>
    <row r="88" ht="15">
      <c r="A88" t="s">
        <v>52</v>
      </c>
    </row>
    <row r="89" spans="1:5" ht="34.5" customHeight="1">
      <c r="A89" s="5" t="s">
        <v>1</v>
      </c>
      <c r="B89" s="6" t="s">
        <v>144</v>
      </c>
      <c r="C89" s="6" t="s">
        <v>145</v>
      </c>
      <c r="D89" s="6" t="s">
        <v>12</v>
      </c>
      <c r="E89" s="6" t="s">
        <v>72</v>
      </c>
    </row>
    <row r="90" spans="1:5" ht="15">
      <c r="A90" s="9" t="s">
        <v>53</v>
      </c>
      <c r="B90" s="29">
        <f>B31</f>
        <v>102988.56400000001</v>
      </c>
      <c r="C90" s="29">
        <f>+C91+C97</f>
        <v>59871.07734</v>
      </c>
      <c r="D90" s="29">
        <f>+C90/$C$108*100</f>
        <v>69.3428529393432</v>
      </c>
      <c r="E90" s="29">
        <f>E91+E97</f>
        <v>46409.745453999996</v>
      </c>
    </row>
    <row r="91" spans="1:5" ht="15">
      <c r="A91" s="4" t="s">
        <v>54</v>
      </c>
      <c r="B91" s="28">
        <f>B32</f>
        <v>34879.624</v>
      </c>
      <c r="C91" s="28">
        <f>SUM(C92:C96)</f>
        <v>21683.61492</v>
      </c>
      <c r="D91" s="28">
        <f>+C91/$C$108*100</f>
        <v>25.11402479117153</v>
      </c>
      <c r="E91" s="28">
        <f>SUM(E92:E96)</f>
        <v>16313.573571999998</v>
      </c>
    </row>
    <row r="92" spans="1:5" ht="15">
      <c r="A92" s="4" t="s">
        <v>55</v>
      </c>
      <c r="B92" s="28">
        <f aca="true" t="shared" si="4" ref="B92:B104">B33</f>
        <v>27660.133</v>
      </c>
      <c r="C92" s="28">
        <f>'[2]EAI2017'!$BV$24/1000</f>
        <v>16884.898522</v>
      </c>
      <c r="D92" s="28">
        <f aca="true" t="shared" si="5" ref="D92:D108">+C92/$C$108*100</f>
        <v>19.55613774005924</v>
      </c>
      <c r="E92" s="28">
        <f>'[3]EAI2016'!$BV$24/1000</f>
        <v>12902.520042</v>
      </c>
    </row>
    <row r="93" spans="1:5" ht="15">
      <c r="A93" s="4" t="s">
        <v>56</v>
      </c>
      <c r="B93" s="28">
        <f t="shared" si="4"/>
        <v>280.767</v>
      </c>
      <c r="C93" s="28">
        <f>'[2]EAI2017'!$BV$15/1000</f>
        <v>157.612141</v>
      </c>
      <c r="D93" s="28">
        <f t="shared" si="5"/>
        <v>0.18254683230021237</v>
      </c>
      <c r="E93" s="28">
        <f>'[3]EAI2016'!$BV$15/1000</f>
        <v>119.86171499999999</v>
      </c>
    </row>
    <row r="94" spans="1:5" ht="15">
      <c r="A94" s="4" t="s">
        <v>57</v>
      </c>
      <c r="B94" s="28">
        <f t="shared" si="4"/>
        <v>3191.47</v>
      </c>
      <c r="C94" s="28">
        <f>'[2]EAI2017'!$BV$14/1000</f>
        <v>2041.973959</v>
      </c>
      <c r="D94" s="28">
        <f t="shared" si="5"/>
        <v>2.3650200770699112</v>
      </c>
      <c r="E94" s="28">
        <f>'[3]EAI2016'!$BV$14/1000</f>
        <v>1529.137557</v>
      </c>
    </row>
    <row r="95" spans="1:5" ht="15">
      <c r="A95" s="4" t="s">
        <v>58</v>
      </c>
      <c r="B95" s="28">
        <f t="shared" si="4"/>
        <v>3685.079</v>
      </c>
      <c r="C95" s="28">
        <f>'[2]EAI2017'!$BV$23/1000</f>
        <v>2519.802706</v>
      </c>
      <c r="D95" s="28">
        <f t="shared" si="5"/>
        <v>2.918442697899798</v>
      </c>
      <c r="E95" s="28">
        <f>'[3]EAI2016'!$BV$23/1000</f>
        <v>1725.0904699999999</v>
      </c>
    </row>
    <row r="96" spans="1:7" ht="15">
      <c r="A96" s="4" t="s">
        <v>59</v>
      </c>
      <c r="B96" s="28">
        <f t="shared" si="4"/>
        <v>62.175000000000004</v>
      </c>
      <c r="C96" s="40">
        <f>'[2]EAI2017'!$BV$27/1000</f>
        <v>79.32759200000001</v>
      </c>
      <c r="D96" s="28">
        <f t="shared" si="5"/>
        <v>0.09187744384237298</v>
      </c>
      <c r="E96" s="28">
        <f>('[3]EAI2016'!$BV$27+'[3]EAI2016'!$BV$13)/1000</f>
        <v>36.963788</v>
      </c>
      <c r="G96" s="38"/>
    </row>
    <row r="97" spans="1:5" ht="15">
      <c r="A97" s="4" t="s">
        <v>60</v>
      </c>
      <c r="B97" s="28">
        <f t="shared" si="4"/>
        <v>68108.94</v>
      </c>
      <c r="C97" s="28">
        <f>SUM(C98:C104)</f>
        <v>38187.46242</v>
      </c>
      <c r="D97" s="28">
        <f t="shared" si="5"/>
        <v>44.22882814817167</v>
      </c>
      <c r="E97" s="28">
        <f>SUM(E98:E104)</f>
        <v>30096.171882</v>
      </c>
    </row>
    <row r="98" spans="1:5" ht="15">
      <c r="A98" s="4" t="s">
        <v>61</v>
      </c>
      <c r="B98" s="28">
        <f t="shared" si="4"/>
        <v>25970.92</v>
      </c>
      <c r="C98" s="28">
        <f>'[2]EAI2017'!$BV$10/1000</f>
        <v>14620.027086999999</v>
      </c>
      <c r="D98" s="28">
        <f t="shared" si="5"/>
        <v>16.93295716904925</v>
      </c>
      <c r="E98" s="28">
        <f>'[3]EAI2016'!$BV$10/1000</f>
        <v>10656.928621</v>
      </c>
    </row>
    <row r="99" spans="1:7" ht="15">
      <c r="A99" s="4" t="s">
        <v>62</v>
      </c>
      <c r="B99" s="28">
        <f t="shared" si="4"/>
        <v>624.81</v>
      </c>
      <c r="C99" s="28">
        <f>'[2]EAI2017'!$BV$16/1000</f>
        <v>662.127059</v>
      </c>
      <c r="D99" s="28">
        <f t="shared" si="5"/>
        <v>0.7668774526748281</v>
      </c>
      <c r="E99" s="28">
        <f>'[3]EAI2016'!$BV$16/1000</f>
        <v>769.965855</v>
      </c>
      <c r="F99" s="118"/>
      <c r="G99" s="105"/>
    </row>
    <row r="100" spans="1:6" ht="15">
      <c r="A100" s="4" t="s">
        <v>63</v>
      </c>
      <c r="B100" s="28">
        <f t="shared" si="4"/>
        <v>33468.4</v>
      </c>
      <c r="C100" s="28">
        <f>'[2]EAI2017'!$BV$19/1000</f>
        <v>18149.773643</v>
      </c>
      <c r="D100" s="28">
        <f t="shared" si="5"/>
        <v>21.021119721326137</v>
      </c>
      <c r="E100" s="28">
        <f>'[3]EAI2016'!$BV$19/1000</f>
        <v>11494.6785</v>
      </c>
      <c r="F100" s="38"/>
    </row>
    <row r="101" spans="1:5" ht="15">
      <c r="A101" s="4" t="s">
        <v>64</v>
      </c>
      <c r="B101" s="28">
        <f t="shared" si="4"/>
        <v>3407.89</v>
      </c>
      <c r="C101" s="28">
        <f>'[2]EAI2017'!$BV$20/1000</f>
        <v>1888.142611</v>
      </c>
      <c r="D101" s="28">
        <f t="shared" si="5"/>
        <v>2.186852170031128</v>
      </c>
      <c r="E101" s="28">
        <f>'[3]EAI2016'!$BV$20/1000</f>
        <v>943.6407290000001</v>
      </c>
    </row>
    <row r="102" spans="1:5" ht="15">
      <c r="A102" s="4" t="s">
        <v>65</v>
      </c>
      <c r="B102" s="28">
        <f t="shared" si="4"/>
        <v>1407.15</v>
      </c>
      <c r="C102" s="28">
        <f>'[2]EAI2017'!$BV$21/1000</f>
        <v>897.1618969999998</v>
      </c>
      <c r="D102" s="28">
        <f t="shared" si="5"/>
        <v>1.039095473982549</v>
      </c>
      <c r="E102" s="28">
        <f>'[3]EAI2016'!$BV$21/1000</f>
        <v>584.4613710000001</v>
      </c>
    </row>
    <row r="103" spans="1:5" ht="15">
      <c r="A103" s="4" t="s">
        <v>66</v>
      </c>
      <c r="B103" s="28">
        <f t="shared" si="4"/>
        <v>171.489</v>
      </c>
      <c r="C103" s="28">
        <f>'[2]EAI2017'!$BV$28/1000</f>
        <v>112.535249</v>
      </c>
      <c r="D103" s="28">
        <f t="shared" si="5"/>
        <v>0.13033864711644036</v>
      </c>
      <c r="E103" s="28">
        <f>'[3]EAI2016'!$BV$28/1000</f>
        <v>112.535249</v>
      </c>
    </row>
    <row r="104" spans="1:5" ht="15">
      <c r="A104" s="4" t="s">
        <v>59</v>
      </c>
      <c r="B104" s="28">
        <f t="shared" si="4"/>
        <v>3058.281</v>
      </c>
      <c r="C104" s="28">
        <f>('[2]EAI2017'!$BV$26+'[2]EAI2017'!$BV$13)/1000</f>
        <v>1857.6948739999998</v>
      </c>
      <c r="D104" s="28">
        <f t="shared" si="5"/>
        <v>2.151587513991337</v>
      </c>
      <c r="E104" s="28">
        <f>'[3]EAI2016'!$BV$26/1000</f>
        <v>5533.961557</v>
      </c>
    </row>
    <row r="105" spans="1:5" ht="21.75" customHeight="1">
      <c r="A105" s="9" t="s">
        <v>82</v>
      </c>
      <c r="B105" s="29">
        <f>B46</f>
        <v>7044.603</v>
      </c>
      <c r="C105" s="29">
        <f>'[2]EAI2017'!$BV$30/1000</f>
        <v>5049.780389</v>
      </c>
      <c r="D105" s="29">
        <f t="shared" si="5"/>
        <v>5.848670083250021</v>
      </c>
      <c r="E105" s="29">
        <f>'[3]EAI2016'!$BV$30/1000</f>
        <v>3722.85969</v>
      </c>
    </row>
    <row r="106" spans="1:10" ht="30">
      <c r="A106" s="32" t="s">
        <v>67</v>
      </c>
      <c r="B106" s="29">
        <f>B47</f>
        <v>36106.155999999995</v>
      </c>
      <c r="C106" s="34">
        <f>('[2]EAI2017'!$BV$29+'[2]EAI2017'!$BV$35+'[2]EAI2017'!$BV$36+'[2]EAI2017'!$BV$37+'[2]EAI2017'!$BV$56)/1000-C107</f>
        <v>21418.309479000003</v>
      </c>
      <c r="D106" s="34">
        <f t="shared" si="5"/>
        <v>24.80674727092923</v>
      </c>
      <c r="E106" s="34">
        <f>('[3]EAI2016'!$BV$29+'[3]EAI2016'!$BV$35+'[3]EAI2016'!$BV$36+'[3]EAI2016'!$BV$37+'[3]EAI2016'!$BV$56)/1000</f>
        <v>16163.354639999998</v>
      </c>
      <c r="F106" s="38"/>
      <c r="I106" s="38"/>
      <c r="J106" s="38"/>
    </row>
    <row r="107" spans="1:5" ht="26.25" customHeight="1">
      <c r="A107" s="33" t="s">
        <v>68</v>
      </c>
      <c r="B107" s="29">
        <f>B48</f>
        <v>56.11</v>
      </c>
      <c r="C107" s="34">
        <f>'[4]Otras Procedencias'!E8+'[4]Otras Procedencias'!I8+'[4]Otras Procedencias'!M8+'[4]Otras Procedencias'!Q8+'[4]Otras Procedencias'!U8+'[4]Otras Procedencias'!Y8+'[4]Otras Procedencias'!AC8</f>
        <v>1.49344</v>
      </c>
      <c r="D107" s="34">
        <f t="shared" si="5"/>
        <v>0.0017297064775639917</v>
      </c>
      <c r="E107" s="34">
        <f>'[5]RECURSOS'!$C$107</f>
        <v>0</v>
      </c>
    </row>
    <row r="108" spans="1:7" ht="15.75">
      <c r="A108" s="35" t="s">
        <v>69</v>
      </c>
      <c r="B108" s="34">
        <f>B49</f>
        <v>146195.43300000002</v>
      </c>
      <c r="C108" s="34">
        <f>+C106+C107+C90+C105</f>
        <v>86340.66064799999</v>
      </c>
      <c r="D108" s="34">
        <f t="shared" si="5"/>
        <v>100</v>
      </c>
      <c r="E108" s="34">
        <f>+E106+E107+E90+E105</f>
        <v>66295.95978399999</v>
      </c>
      <c r="F108" s="119"/>
      <c r="G108" s="119"/>
    </row>
    <row r="109" spans="1:6" ht="52.5" customHeight="1">
      <c r="A109" s="133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33"/>
      <c r="C109" s="133"/>
      <c r="D109" s="133"/>
      <c r="E109" s="133"/>
      <c r="F109" s="38"/>
    </row>
    <row r="110" spans="1:6" ht="24.75" customHeight="1">
      <c r="A110" t="s">
        <v>70</v>
      </c>
      <c r="B110" s="131"/>
      <c r="C110" s="131"/>
      <c r="D110" s="131"/>
      <c r="E110" s="131"/>
      <c r="F110" s="38"/>
    </row>
    <row r="111" spans="1:6" ht="20.25" customHeight="1">
      <c r="A111" t="s">
        <v>71</v>
      </c>
      <c r="B111" s="131"/>
      <c r="C111" s="131"/>
      <c r="D111" s="131"/>
      <c r="E111" s="131"/>
      <c r="F111" s="119"/>
    </row>
    <row r="112" spans="1:5" ht="20.25" customHeight="1">
      <c r="A112" t="s">
        <v>222</v>
      </c>
      <c r="B112" s="131"/>
      <c r="C112" s="131"/>
      <c r="D112" s="131"/>
      <c r="E112" s="131"/>
    </row>
    <row r="113" ht="20.25" customHeight="1">
      <c r="A113" t="s">
        <v>223</v>
      </c>
    </row>
    <row r="114" ht="15">
      <c r="A114" t="s">
        <v>146</v>
      </c>
    </row>
    <row r="116" ht="15">
      <c r="A116" t="str">
        <f>A22</f>
        <v>FUENTE: Elaborado sobre información de la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9" r:id="rId3"/>
  <headerFooter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PageLayoutView="0" workbookViewId="0" topLeftCell="A52">
      <selection activeCell="A17" sqref="A17"/>
    </sheetView>
  </sheetViews>
  <sheetFormatPr defaultColWidth="9.140625" defaultRowHeight="15"/>
  <cols>
    <col min="1" max="1" width="53.140625" style="0" customWidth="1"/>
    <col min="2" max="2" width="15.7109375" style="0" customWidth="1"/>
    <col min="3" max="3" width="19.28125" style="0" customWidth="1"/>
    <col min="4" max="4" width="15.7109375" style="0" customWidth="1"/>
    <col min="5" max="5" width="19.00390625" style="0" customWidth="1"/>
    <col min="6" max="6" width="15.421875" style="0" bestFit="1" customWidth="1"/>
    <col min="7" max="7" width="10.140625" style="0" bestFit="1" customWidth="1"/>
  </cols>
  <sheetData>
    <row r="1" spans="1:2" ht="15">
      <c r="A1" s="1" t="s">
        <v>0</v>
      </c>
      <c r="B1" s="1"/>
    </row>
    <row r="2" spans="1:2" ht="15">
      <c r="A2" s="2" t="s">
        <v>77</v>
      </c>
      <c r="B2" s="2"/>
    </row>
    <row r="3" spans="1:2" ht="15">
      <c r="A3" s="2" t="s">
        <v>224</v>
      </c>
      <c r="B3" s="2"/>
    </row>
    <row r="4" spans="1:5" ht="15">
      <c r="A4" s="2" t="s">
        <v>18</v>
      </c>
      <c r="B4" s="2"/>
      <c r="E4" s="122"/>
    </row>
    <row r="5" ht="15">
      <c r="A5" t="s">
        <v>52</v>
      </c>
    </row>
    <row r="6" spans="1:5" ht="51">
      <c r="A6" s="5" t="s">
        <v>1</v>
      </c>
      <c r="B6" s="6" t="s">
        <v>147</v>
      </c>
      <c r="C6" s="6" t="s">
        <v>148</v>
      </c>
      <c r="D6" s="6" t="s">
        <v>40</v>
      </c>
      <c r="E6" s="6" t="s">
        <v>79</v>
      </c>
    </row>
    <row r="7" spans="1:5" ht="15">
      <c r="A7" s="11" t="s">
        <v>19</v>
      </c>
      <c r="B7" s="29">
        <v>127000.381</v>
      </c>
      <c r="C7" s="29">
        <v>11950.817701000002</v>
      </c>
      <c r="D7" s="29">
        <v>87.10972231508998</v>
      </c>
      <c r="E7" s="29">
        <v>9575.627287999998</v>
      </c>
    </row>
    <row r="8" spans="1:5" ht="15">
      <c r="A8" s="12" t="s">
        <v>20</v>
      </c>
      <c r="B8" s="28">
        <v>55148.068</v>
      </c>
      <c r="C8" s="28">
        <v>5321.753012000002</v>
      </c>
      <c r="D8" s="28">
        <v>38.790352150215085</v>
      </c>
      <c r="E8" s="28">
        <v>4209.197569999997</v>
      </c>
    </row>
    <row r="9" spans="1:5" ht="15">
      <c r="A9" s="12" t="s">
        <v>21</v>
      </c>
      <c r="B9" s="28">
        <v>17787.253</v>
      </c>
      <c r="C9" s="28">
        <v>1810.6084599999992</v>
      </c>
      <c r="D9" s="28">
        <v>13.197557198011234</v>
      </c>
      <c r="E9" s="28">
        <v>1374.978509999999</v>
      </c>
    </row>
    <row r="10" spans="1:5" ht="15">
      <c r="A10" s="12" t="s">
        <v>22</v>
      </c>
      <c r="B10" s="28">
        <v>2617.3430000000003</v>
      </c>
      <c r="C10" s="28">
        <v>238.17136999999988</v>
      </c>
      <c r="D10" s="28">
        <v>1.7360353427839925</v>
      </c>
      <c r="E10" s="28">
        <v>246.13284600000003</v>
      </c>
    </row>
    <row r="11" spans="1:5" ht="15">
      <c r="A11" s="12" t="s">
        <v>23</v>
      </c>
      <c r="B11" s="28">
        <v>15114.91</v>
      </c>
      <c r="C11" s="28">
        <v>1564.6053549999995</v>
      </c>
      <c r="D11" s="28">
        <v>11.404436199821564</v>
      </c>
      <c r="E11" s="28">
        <v>1128.529453999999</v>
      </c>
    </row>
    <row r="12" spans="1:5" ht="15">
      <c r="A12" s="12" t="s">
        <v>24</v>
      </c>
      <c r="B12" s="28">
        <v>55</v>
      </c>
      <c r="C12" s="28">
        <v>7.831735000000001</v>
      </c>
      <c r="D12" s="28">
        <v>0.05708565540567869</v>
      </c>
      <c r="E12" s="28">
        <v>0.3162099999999991</v>
      </c>
    </row>
    <row r="13" spans="1:5" ht="15">
      <c r="A13" s="12" t="s">
        <v>25</v>
      </c>
      <c r="B13" s="28">
        <v>1002.304</v>
      </c>
      <c r="C13" s="28">
        <v>1.4085320000000066</v>
      </c>
      <c r="D13" s="28">
        <v>0.010266814745375295</v>
      </c>
      <c r="E13" s="28">
        <v>19.51944600000001</v>
      </c>
    </row>
    <row r="14" spans="1:5" ht="15">
      <c r="A14" s="12" t="s">
        <v>26</v>
      </c>
      <c r="B14" s="28">
        <v>21973.185</v>
      </c>
      <c r="C14" s="28">
        <v>2211.716314000001</v>
      </c>
      <c r="D14" s="28">
        <v>16.121239464323285</v>
      </c>
      <c r="E14" s="28">
        <v>1708.9984640000016</v>
      </c>
    </row>
    <row r="15" spans="1:5" ht="15">
      <c r="A15" s="12" t="s">
        <v>27</v>
      </c>
      <c r="B15" s="28">
        <v>5160.299</v>
      </c>
      <c r="C15" s="28">
        <v>579.670764</v>
      </c>
      <c r="D15" s="28">
        <v>4.225230486278007</v>
      </c>
      <c r="E15" s="28">
        <v>429.79483199999993</v>
      </c>
    </row>
    <row r="16" spans="1:5" ht="15">
      <c r="A16" s="12" t="s">
        <v>28</v>
      </c>
      <c r="B16" s="28">
        <v>25929.271999999997</v>
      </c>
      <c r="C16" s="28">
        <v>2025.660618999999</v>
      </c>
      <c r="D16" s="28">
        <v>14.765076201517</v>
      </c>
      <c r="E16" s="28">
        <v>1833.1384660000003</v>
      </c>
    </row>
    <row r="17" spans="1:5" ht="15">
      <c r="A17" s="12" t="s">
        <v>29</v>
      </c>
      <c r="B17" s="28">
        <v>10795.820999999998</v>
      </c>
      <c r="C17" s="28">
        <v>832.9874269999992</v>
      </c>
      <c r="D17" s="28">
        <v>6.071660138524208</v>
      </c>
      <c r="E17" s="28">
        <v>862.8283859999999</v>
      </c>
    </row>
    <row r="18" spans="1:5" ht="15">
      <c r="A18" s="12" t="s">
        <v>30</v>
      </c>
      <c r="B18" s="28">
        <v>14338.978</v>
      </c>
      <c r="C18" s="28">
        <v>1128.4308949999997</v>
      </c>
      <c r="D18" s="28">
        <v>8.225152820044546</v>
      </c>
      <c r="E18" s="28">
        <v>825.0930800000002</v>
      </c>
    </row>
    <row r="19" spans="1:9" ht="15">
      <c r="A19" s="12" t="s">
        <v>152</v>
      </c>
      <c r="B19" s="130">
        <v>13602.692</v>
      </c>
      <c r="C19" s="40">
        <v>1061.3347300000005</v>
      </c>
      <c r="D19" s="28">
        <v>7.736087682596393</v>
      </c>
      <c r="E19" s="28">
        <v>786.2982800000002</v>
      </c>
      <c r="F19" s="104"/>
      <c r="G19" s="104"/>
      <c r="H19" s="92"/>
      <c r="I19" s="92"/>
    </row>
    <row r="20" spans="1:7" ht="15">
      <c r="A20" s="12" t="s">
        <v>31</v>
      </c>
      <c r="B20" s="40">
        <v>736.286</v>
      </c>
      <c r="C20" s="40">
        <v>67.09616499999935</v>
      </c>
      <c r="D20" s="28">
        <v>0.4890651374481544</v>
      </c>
      <c r="E20" s="28">
        <v>38.79479999999999</v>
      </c>
      <c r="F20" s="129"/>
      <c r="G20" s="26"/>
    </row>
    <row r="21" spans="1:5" ht="15">
      <c r="A21" s="12" t="s">
        <v>32</v>
      </c>
      <c r="B21" s="40">
        <v>794.473</v>
      </c>
      <c r="C21" s="40">
        <v>64.24229700000002</v>
      </c>
      <c r="D21" s="28">
        <v>0.4682632429482442</v>
      </c>
      <c r="E21" s="28">
        <v>145.217</v>
      </c>
    </row>
    <row r="22" spans="1:5" ht="15">
      <c r="A22" s="13" t="s">
        <v>33</v>
      </c>
      <c r="B22" s="30">
        <v>29208.647000000004</v>
      </c>
      <c r="C22" s="30">
        <v>1768.4519549999993</v>
      </c>
      <c r="D22" s="30">
        <v>12.890277684910018</v>
      </c>
      <c r="E22" s="30">
        <v>916.2042520000001</v>
      </c>
    </row>
    <row r="23" spans="1:5" ht="15">
      <c r="A23" s="12" t="s">
        <v>34</v>
      </c>
      <c r="B23" s="28">
        <v>23780.338000000003</v>
      </c>
      <c r="C23" s="28">
        <v>1333.0451819999994</v>
      </c>
      <c r="D23" s="28">
        <v>9.716589989300225</v>
      </c>
      <c r="E23" s="28">
        <v>654.5620770000002</v>
      </c>
    </row>
    <row r="24" spans="1:5" ht="15">
      <c r="A24" s="12" t="s">
        <v>35</v>
      </c>
      <c r="B24" s="28">
        <v>140.7</v>
      </c>
      <c r="C24" s="28">
        <v>3.786178</v>
      </c>
      <c r="D24" s="28">
        <v>0.02759751863572525</v>
      </c>
      <c r="E24" s="28">
        <v>22.486552</v>
      </c>
    </row>
    <row r="25" spans="1:5" ht="15">
      <c r="A25" s="12" t="s">
        <v>36</v>
      </c>
      <c r="B25" s="28">
        <v>20631.692</v>
      </c>
      <c r="C25" s="28">
        <v>1147.4911779999993</v>
      </c>
      <c r="D25" s="28">
        <v>8.364083561096521</v>
      </c>
      <c r="E25" s="28">
        <v>390.0690430000001</v>
      </c>
    </row>
    <row r="26" spans="1:5" ht="15">
      <c r="A26" s="12" t="s">
        <v>37</v>
      </c>
      <c r="B26" s="28">
        <v>1731.365</v>
      </c>
      <c r="C26" s="28">
        <v>44.49682699999999</v>
      </c>
      <c r="D26" s="28">
        <v>0.3243381616931751</v>
      </c>
      <c r="E26" s="28">
        <v>49.68048200000002</v>
      </c>
    </row>
    <row r="27" spans="1:5" ht="15">
      <c r="A27" s="12" t="s">
        <v>24</v>
      </c>
      <c r="B27" s="28">
        <v>1276.5810000000001</v>
      </c>
      <c r="C27" s="40">
        <v>137.27099900000007</v>
      </c>
      <c r="D27" s="28">
        <v>1.0005707478748027</v>
      </c>
      <c r="E27" s="28">
        <v>192.326</v>
      </c>
    </row>
    <row r="28" spans="1:5" ht="15">
      <c r="A28" s="12" t="s">
        <v>38</v>
      </c>
      <c r="B28" s="28">
        <v>4819.362</v>
      </c>
      <c r="C28" s="28">
        <v>297.1231809999999</v>
      </c>
      <c r="D28" s="28">
        <v>2.1657361393873886</v>
      </c>
      <c r="E28" s="28">
        <v>250.890226</v>
      </c>
    </row>
    <row r="29" spans="1:7" ht="15">
      <c r="A29" s="12" t="s">
        <v>39</v>
      </c>
      <c r="B29" s="28">
        <v>608.947</v>
      </c>
      <c r="C29" s="28">
        <v>138.28359200000003</v>
      </c>
      <c r="D29" s="28">
        <v>1.0079515562224037</v>
      </c>
      <c r="E29" s="28">
        <v>10.751949</v>
      </c>
      <c r="G29" s="38"/>
    </row>
    <row r="30" spans="1:5" ht="15">
      <c r="A30" s="14" t="s">
        <v>211</v>
      </c>
      <c r="B30" s="31">
        <v>156209.028</v>
      </c>
      <c r="C30" s="31">
        <v>13719.269656</v>
      </c>
      <c r="D30" s="31">
        <v>100</v>
      </c>
      <c r="E30" s="31">
        <v>10491.831539999997</v>
      </c>
    </row>
    <row r="31" spans="1:5" ht="33.75" customHeight="1">
      <c r="A31" s="135" t="s">
        <v>14</v>
      </c>
      <c r="B31" s="135"/>
      <c r="C31" s="135"/>
      <c r="D31" s="135"/>
      <c r="E31" s="135"/>
    </row>
    <row r="32" spans="1:5" ht="24" customHeight="1">
      <c r="A32" s="134" t="s">
        <v>225</v>
      </c>
      <c r="B32" s="134"/>
      <c r="C32" s="134"/>
      <c r="D32" s="134"/>
      <c r="E32" s="134"/>
    </row>
    <row r="33" spans="1:5" ht="19.5" customHeight="1">
      <c r="A33" s="134" t="s">
        <v>226</v>
      </c>
      <c r="B33" s="134"/>
      <c r="C33" s="134"/>
      <c r="D33" s="134"/>
      <c r="E33" s="134"/>
    </row>
    <row r="34" spans="1:5" ht="27.75" customHeight="1">
      <c r="A34" s="134" t="s">
        <v>238</v>
      </c>
      <c r="B34" s="134"/>
      <c r="C34" s="134"/>
      <c r="D34" s="134"/>
      <c r="E34" s="134"/>
    </row>
    <row r="35" spans="1:5" ht="28.5" customHeight="1">
      <c r="A35" s="134" t="s">
        <v>212</v>
      </c>
      <c r="B35" s="134"/>
      <c r="C35" s="134"/>
      <c r="D35" s="134"/>
      <c r="E35" s="134"/>
    </row>
    <row r="36" spans="1:5" ht="16.5" customHeight="1">
      <c r="A36" s="134" t="s">
        <v>149</v>
      </c>
      <c r="B36" s="134"/>
      <c r="C36" s="134"/>
      <c r="D36" s="134"/>
      <c r="E36" s="134"/>
    </row>
    <row r="37" spans="1:5" ht="16.5" customHeight="1">
      <c r="A37" s="62"/>
      <c r="B37" s="62"/>
      <c r="C37" s="62"/>
      <c r="D37" s="62"/>
      <c r="E37" s="62"/>
    </row>
    <row r="38" ht="15">
      <c r="A38" t="str">
        <f>RECURSOS!A22</f>
        <v>FUENTE: Elaborado sobre información de la Contaduría General de la Provincia y consultas al SIPAF</v>
      </c>
    </row>
    <row r="39" spans="1:2" ht="15">
      <c r="A39" s="3" t="s">
        <v>139</v>
      </c>
      <c r="B39" s="3"/>
    </row>
    <row r="40" spans="1:2" ht="15">
      <c r="A40" s="3"/>
      <c r="B40" s="3"/>
    </row>
    <row r="41" spans="1:3" ht="15">
      <c r="A41" s="1" t="s">
        <v>0</v>
      </c>
      <c r="B41" s="3"/>
      <c r="C41" s="38"/>
    </row>
    <row r="42" ht="15">
      <c r="A42" s="2" t="s">
        <v>83</v>
      </c>
    </row>
    <row r="43" spans="1:2" ht="15">
      <c r="A43" s="2" t="s">
        <v>80</v>
      </c>
      <c r="B43" s="2"/>
    </row>
    <row r="44" ht="15">
      <c r="A44" t="s">
        <v>52</v>
      </c>
    </row>
    <row r="45" spans="1:5" ht="51">
      <c r="A45" s="5" t="s">
        <v>1</v>
      </c>
      <c r="B45" s="6" t="s">
        <v>147</v>
      </c>
      <c r="C45" s="6" t="s">
        <v>148</v>
      </c>
      <c r="D45" s="6" t="s">
        <v>40</v>
      </c>
      <c r="E45" s="6" t="s">
        <v>79</v>
      </c>
    </row>
    <row r="46" spans="1:5" ht="15">
      <c r="A46" s="15"/>
      <c r="B46" s="15"/>
      <c r="C46" s="8"/>
      <c r="D46" s="8"/>
      <c r="E46" s="8"/>
    </row>
    <row r="47" spans="1:5" ht="15">
      <c r="A47" s="16" t="s">
        <v>41</v>
      </c>
      <c r="B47" s="36">
        <v>28647.272</v>
      </c>
      <c r="C47" s="28">
        <v>2326.257341</v>
      </c>
      <c r="D47" s="28">
        <v>15.597349223681237</v>
      </c>
      <c r="E47" s="28">
        <v>1815.4198550000006</v>
      </c>
    </row>
    <row r="48" spans="1:5" ht="15">
      <c r="A48" s="17"/>
      <c r="B48" s="37"/>
      <c r="C48" s="28"/>
      <c r="D48" s="28"/>
      <c r="E48" s="28"/>
    </row>
    <row r="49" spans="1:5" ht="15">
      <c r="A49" s="16" t="s">
        <v>42</v>
      </c>
      <c r="B49" s="36">
        <v>16359.359</v>
      </c>
      <c r="C49" s="28">
        <v>1187.3612429999998</v>
      </c>
      <c r="D49" s="28">
        <v>7.961151861975033</v>
      </c>
      <c r="E49" s="28">
        <v>1045.0845539999996</v>
      </c>
    </row>
    <row r="50" spans="1:5" ht="15">
      <c r="A50" s="17"/>
      <c r="B50" s="37"/>
      <c r="C50" s="28"/>
      <c r="D50" s="28"/>
      <c r="E50" s="28"/>
    </row>
    <row r="51" spans="1:5" ht="15">
      <c r="A51" s="16" t="s">
        <v>43</v>
      </c>
      <c r="B51" s="36">
        <v>89366.70300000001</v>
      </c>
      <c r="C51" s="28">
        <v>8515.051778999992</v>
      </c>
      <c r="D51" s="28">
        <v>57.09266722730616</v>
      </c>
      <c r="E51" s="28">
        <v>6470.026431000002</v>
      </c>
    </row>
    <row r="52" spans="1:5" ht="15">
      <c r="A52" s="17"/>
      <c r="B52" s="37"/>
      <c r="C52" s="28"/>
      <c r="D52" s="28"/>
      <c r="E52" s="28"/>
    </row>
    <row r="53" spans="1:5" ht="15">
      <c r="A53" s="16" t="s">
        <v>44</v>
      </c>
      <c r="B53" s="36">
        <v>20750.208</v>
      </c>
      <c r="C53" s="28">
        <v>1688.8114700000008</v>
      </c>
      <c r="D53" s="28">
        <v>11.323331175056131</v>
      </c>
      <c r="E53" s="28">
        <v>1140.636944</v>
      </c>
    </row>
    <row r="54" spans="1:5" ht="15">
      <c r="A54" s="17"/>
      <c r="B54" s="37"/>
      <c r="C54" s="28"/>
      <c r="D54" s="28"/>
      <c r="E54" s="28"/>
    </row>
    <row r="55" spans="1:5" ht="15">
      <c r="A55" s="16" t="s">
        <v>45</v>
      </c>
      <c r="B55" s="28">
        <v>1085.4889999999998</v>
      </c>
      <c r="C55" s="28">
        <v>1.7868500000000058</v>
      </c>
      <c r="D55" s="28">
        <v>0.011980670826536432</v>
      </c>
      <c r="E55" s="28">
        <v>20.663846000000007</v>
      </c>
    </row>
    <row r="56" spans="1:7" ht="15">
      <c r="A56" s="17"/>
      <c r="B56" s="28"/>
      <c r="C56" s="28"/>
      <c r="D56" s="28"/>
      <c r="E56" s="28"/>
      <c r="G56" s="38"/>
    </row>
    <row r="57" spans="1:7" ht="15">
      <c r="A57" s="16" t="s">
        <v>75</v>
      </c>
      <c r="B57" s="28">
        <v>16652.834</v>
      </c>
      <c r="C57" s="28">
        <v>1195.1716340000005</v>
      </c>
      <c r="D57" s="28">
        <v>8.013519841154903</v>
      </c>
      <c r="E57" s="28">
        <v>611.8720999999996</v>
      </c>
      <c r="G57" s="38"/>
    </row>
    <row r="58" spans="1:8" ht="15">
      <c r="A58" s="41"/>
      <c r="B58" s="42"/>
      <c r="C58" s="42"/>
      <c r="D58" s="42"/>
      <c r="E58" s="42"/>
      <c r="G58" s="38"/>
      <c r="H58" s="38"/>
    </row>
    <row r="59" spans="1:7" ht="15">
      <c r="A59" s="18" t="s">
        <v>46</v>
      </c>
      <c r="B59" s="19">
        <v>172861.86500000002</v>
      </c>
      <c r="C59" s="19">
        <v>14914.440316999993</v>
      </c>
      <c r="D59" s="19">
        <v>100</v>
      </c>
      <c r="E59" s="19">
        <v>11103.703730000001</v>
      </c>
      <c r="F59" s="38"/>
      <c r="G59" s="38"/>
    </row>
    <row r="60" spans="1:5" ht="34.5" customHeight="1">
      <c r="A60" s="137" t="s">
        <v>14</v>
      </c>
      <c r="B60" s="137"/>
      <c r="C60" s="137"/>
      <c r="D60" s="137"/>
      <c r="E60" s="137"/>
    </row>
    <row r="61" spans="1:5" ht="25.5" customHeight="1">
      <c r="A61" s="136" t="s">
        <v>227</v>
      </c>
      <c r="B61" s="136"/>
      <c r="C61" s="136"/>
      <c r="D61" s="136"/>
      <c r="E61" s="136"/>
    </row>
    <row r="62" spans="1:5" ht="16.5" customHeight="1">
      <c r="A62" s="134" t="s">
        <v>228</v>
      </c>
      <c r="B62" s="134"/>
      <c r="C62" s="134"/>
      <c r="D62" s="134"/>
      <c r="E62" s="134"/>
    </row>
    <row r="63" spans="1:5" ht="21.75" customHeight="1">
      <c r="A63" s="134" t="s">
        <v>81</v>
      </c>
      <c r="B63" s="134"/>
      <c r="C63" s="134"/>
      <c r="D63" s="134"/>
      <c r="E63" s="134"/>
    </row>
    <row r="64" spans="1:5" ht="16.5" customHeight="1">
      <c r="A64" s="134" t="s">
        <v>150</v>
      </c>
      <c r="B64" s="134"/>
      <c r="C64" s="134"/>
      <c r="D64" s="134"/>
      <c r="E64" s="134"/>
    </row>
    <row r="65" spans="1:5" ht="16.5" customHeight="1">
      <c r="A65" s="43"/>
      <c r="B65" s="43"/>
      <c r="C65" s="43"/>
      <c r="D65" s="43"/>
      <c r="E65" s="63"/>
    </row>
    <row r="66" spans="1:5" ht="15">
      <c r="A66" t="str">
        <f>RECURSOS!A22</f>
        <v>FUENTE: Elaborado sobre información de la Contaduría General de la Provincia y consultas al SIPAF</v>
      </c>
      <c r="E66" s="38"/>
    </row>
    <row r="67" spans="1:5" ht="15">
      <c r="A67" s="3" t="str">
        <f>A39</f>
        <v>Dirección General de Ingresos Públicos</v>
      </c>
      <c r="B67" s="3"/>
      <c r="E67" s="38"/>
    </row>
    <row r="69" spans="1:2" ht="15">
      <c r="A69" s="1" t="s">
        <v>0</v>
      </c>
      <c r="B69" s="1"/>
    </row>
    <row r="70" spans="1:2" ht="15">
      <c r="A70" s="2" t="s">
        <v>77</v>
      </c>
      <c r="B70" s="2"/>
    </row>
    <row r="71" spans="1:2" ht="15">
      <c r="A71" s="2" t="s">
        <v>229</v>
      </c>
      <c r="B71" s="2"/>
    </row>
    <row r="72" spans="1:2" ht="15">
      <c r="A72" s="2" t="s">
        <v>18</v>
      </c>
      <c r="B72" s="2"/>
    </row>
    <row r="73" ht="15">
      <c r="A73" t="s">
        <v>52</v>
      </c>
    </row>
    <row r="74" spans="1:5" ht="51">
      <c r="A74" s="5" t="s">
        <v>1</v>
      </c>
      <c r="B74" s="6" t="s">
        <v>147</v>
      </c>
      <c r="C74" s="6" t="s">
        <v>148</v>
      </c>
      <c r="D74" s="6" t="s">
        <v>40</v>
      </c>
      <c r="E74" s="6" t="s">
        <v>79</v>
      </c>
    </row>
    <row r="75" spans="1:6" ht="15">
      <c r="A75" s="11" t="s">
        <v>19</v>
      </c>
      <c r="B75" s="29">
        <v>127000.381</v>
      </c>
      <c r="C75" s="29">
        <v>80231.47759200001</v>
      </c>
      <c r="D75" s="29">
        <v>89.91464041793661</v>
      </c>
      <c r="E75" s="29">
        <v>60740.232578999996</v>
      </c>
      <c r="F75" s="120"/>
    </row>
    <row r="76" spans="1:5" ht="15">
      <c r="A76" s="12" t="s">
        <v>20</v>
      </c>
      <c r="B76" s="28">
        <v>55148.068</v>
      </c>
      <c r="C76" s="28">
        <v>35568.918986000004</v>
      </c>
      <c r="D76" s="28">
        <v>39.86174325424367</v>
      </c>
      <c r="E76" s="28">
        <v>27395.050552999997</v>
      </c>
    </row>
    <row r="77" spans="1:5" ht="15">
      <c r="A77" s="12" t="s">
        <v>21</v>
      </c>
      <c r="B77" s="28">
        <v>17787.253</v>
      </c>
      <c r="C77" s="28">
        <v>11160.059353</v>
      </c>
      <c r="D77" s="28">
        <v>12.506970504403137</v>
      </c>
      <c r="E77" s="28">
        <v>7818.569506</v>
      </c>
    </row>
    <row r="78" spans="1:5" ht="15">
      <c r="A78" s="12" t="s">
        <v>22</v>
      </c>
      <c r="B78" s="28">
        <v>2617.3430000000003</v>
      </c>
      <c r="C78" s="28">
        <v>1580.669575</v>
      </c>
      <c r="D78" s="28">
        <v>1.7714410942104994</v>
      </c>
      <c r="E78" s="28">
        <v>1092.731023</v>
      </c>
    </row>
    <row r="79" spans="1:5" ht="15">
      <c r="A79" s="12" t="s">
        <v>23</v>
      </c>
      <c r="B79" s="28">
        <v>15114.91</v>
      </c>
      <c r="C79" s="28">
        <v>9538.768657</v>
      </c>
      <c r="D79" s="28">
        <v>10.690005713038982</v>
      </c>
      <c r="E79" s="40">
        <v>6701.310071999999</v>
      </c>
    </row>
    <row r="80" spans="1:5" ht="15">
      <c r="A80" s="12" t="s">
        <v>24</v>
      </c>
      <c r="B80" s="28">
        <v>55</v>
      </c>
      <c r="C80" s="28">
        <v>40.621121</v>
      </c>
      <c r="D80" s="28">
        <v>0.04552369715365535</v>
      </c>
      <c r="E80" s="28">
        <v>24.528411</v>
      </c>
    </row>
    <row r="81" spans="1:5" ht="15">
      <c r="A81" s="12" t="s">
        <v>25</v>
      </c>
      <c r="B81" s="28">
        <v>1002.304</v>
      </c>
      <c r="C81" s="28">
        <v>228.719587</v>
      </c>
      <c r="D81" s="28">
        <v>0.2563238274910514</v>
      </c>
      <c r="E81" s="28">
        <v>123.06061100000001</v>
      </c>
    </row>
    <row r="82" spans="1:5" ht="15">
      <c r="A82" s="12" t="s">
        <v>26</v>
      </c>
      <c r="B82" s="28">
        <v>21973.185</v>
      </c>
      <c r="C82" s="28">
        <v>14938.727945</v>
      </c>
      <c r="D82" s="28">
        <v>16.74168782365775</v>
      </c>
      <c r="E82" s="28">
        <v>11448.544978</v>
      </c>
    </row>
    <row r="83" spans="1:5" ht="15">
      <c r="A83" s="12" t="s">
        <v>27</v>
      </c>
      <c r="B83" s="28">
        <v>5160.299</v>
      </c>
      <c r="C83" s="28">
        <v>3319.24648</v>
      </c>
      <c r="D83" s="28">
        <v>3.7198474048477514</v>
      </c>
      <c r="E83" s="28">
        <v>2626.334</v>
      </c>
    </row>
    <row r="84" spans="1:5" ht="15">
      <c r="A84" s="12" t="s">
        <v>28</v>
      </c>
      <c r="B84" s="28">
        <v>25929.271999999997</v>
      </c>
      <c r="C84" s="28">
        <v>15015.805240999998</v>
      </c>
      <c r="D84" s="28">
        <v>16.82806760329324</v>
      </c>
      <c r="E84" s="28">
        <v>11328.672931</v>
      </c>
    </row>
    <row r="85" spans="1:5" ht="15">
      <c r="A85" s="12" t="s">
        <v>29</v>
      </c>
      <c r="B85" s="28">
        <v>10795.820999999998</v>
      </c>
      <c r="C85" s="28">
        <v>6400.463882999999</v>
      </c>
      <c r="D85" s="28">
        <v>7.172937926863241</v>
      </c>
      <c r="E85" s="28">
        <v>5100.509171</v>
      </c>
    </row>
    <row r="86" spans="1:5" ht="15">
      <c r="A86" s="12" t="s">
        <v>30</v>
      </c>
      <c r="B86" s="28">
        <v>14338.978</v>
      </c>
      <c r="C86" s="28">
        <v>8143.343510000001</v>
      </c>
      <c r="D86" s="28">
        <v>9.126166256402051</v>
      </c>
      <c r="E86" s="28">
        <v>5772.92176</v>
      </c>
    </row>
    <row r="87" spans="1:7" ht="15">
      <c r="A87" s="12" t="s">
        <v>151</v>
      </c>
      <c r="B87" s="40">
        <v>13602.692</v>
      </c>
      <c r="C87" s="28">
        <v>6896.2565</v>
      </c>
      <c r="D87" s="28">
        <v>7.728567914212096</v>
      </c>
      <c r="E87" s="28">
        <v>5249.86196</v>
      </c>
      <c r="G87" s="38"/>
    </row>
    <row r="88" spans="1:7" ht="15">
      <c r="A88" s="12" t="s">
        <v>31</v>
      </c>
      <c r="B88" s="40">
        <v>736.286</v>
      </c>
      <c r="C88" s="28">
        <v>1247.08701</v>
      </c>
      <c r="D88" s="28">
        <v>1.3975983421899547</v>
      </c>
      <c r="E88" s="28">
        <v>523.0598</v>
      </c>
      <c r="F88" s="38"/>
      <c r="G88" s="38"/>
    </row>
    <row r="89" spans="1:8" ht="15">
      <c r="A89" s="12" t="s">
        <v>32</v>
      </c>
      <c r="B89" s="40">
        <v>794.473</v>
      </c>
      <c r="C89" s="28">
        <v>471.997848</v>
      </c>
      <c r="D89" s="28">
        <v>0.5289634200279467</v>
      </c>
      <c r="E89" s="28">
        <v>455.242</v>
      </c>
      <c r="F89" s="38"/>
      <c r="G89" s="38"/>
      <c r="H89" s="38"/>
    </row>
    <row r="90" spans="1:6" ht="15">
      <c r="A90" s="13" t="s">
        <v>33</v>
      </c>
      <c r="B90" s="30">
        <v>29208.647000000004</v>
      </c>
      <c r="C90" s="30">
        <v>8999.238583999999</v>
      </c>
      <c r="D90" s="30">
        <v>10.085359582063383</v>
      </c>
      <c r="E90" s="30">
        <v>4253.652119000001</v>
      </c>
      <c r="F90" s="120"/>
    </row>
    <row r="91" spans="1:5" ht="15">
      <c r="A91" s="12" t="s">
        <v>34</v>
      </c>
      <c r="B91" s="40">
        <v>23780.338000000003</v>
      </c>
      <c r="C91" s="28">
        <v>6866.618904</v>
      </c>
      <c r="D91" s="28">
        <v>7.695353347222023</v>
      </c>
      <c r="E91" s="40">
        <v>2935.8631950000004</v>
      </c>
    </row>
    <row r="92" spans="1:5" ht="15">
      <c r="A92" s="12" t="s">
        <v>35</v>
      </c>
      <c r="B92" s="28">
        <v>140.7</v>
      </c>
      <c r="C92" s="28">
        <v>9.474025</v>
      </c>
      <c r="D92" s="28">
        <v>0.010617448123259807</v>
      </c>
      <c r="E92" s="28">
        <v>31.334644</v>
      </c>
    </row>
    <row r="93" spans="1:5" ht="15">
      <c r="A93" s="12" t="s">
        <v>36</v>
      </c>
      <c r="B93" s="28">
        <v>20631.692</v>
      </c>
      <c r="C93" s="28">
        <v>5723.107507</v>
      </c>
      <c r="D93" s="28">
        <v>6.413831192065808</v>
      </c>
      <c r="E93" s="28">
        <v>2014.1308930000002</v>
      </c>
    </row>
    <row r="94" spans="1:5" ht="15">
      <c r="A94" s="12" t="s">
        <v>37</v>
      </c>
      <c r="B94" s="28">
        <v>1731.365</v>
      </c>
      <c r="C94" s="28">
        <v>419.12324</v>
      </c>
      <c r="D94" s="28">
        <v>0.4697073585886221</v>
      </c>
      <c r="E94" s="28">
        <v>223.441658</v>
      </c>
    </row>
    <row r="95" spans="1:5" ht="15">
      <c r="A95" s="12" t="s">
        <v>24</v>
      </c>
      <c r="B95" s="28">
        <v>1276.5810000000001</v>
      </c>
      <c r="C95" s="28">
        <v>714.914132</v>
      </c>
      <c r="D95" s="28">
        <v>0.8011973484443322</v>
      </c>
      <c r="E95" s="28">
        <v>666.956</v>
      </c>
    </row>
    <row r="96" spans="1:6" ht="15">
      <c r="A96" s="12" t="s">
        <v>38</v>
      </c>
      <c r="B96" s="28">
        <v>4819.362</v>
      </c>
      <c r="C96" s="28">
        <v>1768.67691</v>
      </c>
      <c r="D96" s="28">
        <v>1.982139094918206</v>
      </c>
      <c r="E96" s="28">
        <v>1254.759642</v>
      </c>
      <c r="F96" s="38"/>
    </row>
    <row r="97" spans="1:5" ht="15">
      <c r="A97" s="12" t="s">
        <v>39</v>
      </c>
      <c r="B97" s="28">
        <v>608.947</v>
      </c>
      <c r="C97" s="28">
        <v>363.94277</v>
      </c>
      <c r="D97" s="28">
        <v>0.4078671399231558</v>
      </c>
      <c r="E97" s="28">
        <v>63.029282</v>
      </c>
    </row>
    <row r="98" spans="1:6" ht="15">
      <c r="A98" s="14" t="s">
        <v>211</v>
      </c>
      <c r="B98" s="31">
        <v>156209.028</v>
      </c>
      <c r="C98" s="31">
        <v>89230.71617600002</v>
      </c>
      <c r="D98" s="31">
        <v>100</v>
      </c>
      <c r="E98" s="31">
        <v>64993.884697999994</v>
      </c>
      <c r="F98" s="120"/>
    </row>
    <row r="99" spans="1:5" ht="28.5" customHeight="1">
      <c r="A99" s="135" t="s">
        <v>14</v>
      </c>
      <c r="B99" s="135"/>
      <c r="C99" s="135"/>
      <c r="D99" s="135"/>
      <c r="E99" s="135"/>
    </row>
    <row r="100" spans="1:5" ht="24" customHeight="1">
      <c r="A100" s="136" t="s">
        <v>230</v>
      </c>
      <c r="B100" s="136"/>
      <c r="C100" s="136"/>
      <c r="D100" s="136"/>
      <c r="E100" s="136"/>
    </row>
    <row r="101" spans="1:7" ht="19.5" customHeight="1">
      <c r="A101" s="134" t="s">
        <v>231</v>
      </c>
      <c r="B101" s="134"/>
      <c r="C101" s="134"/>
      <c r="D101" s="134"/>
      <c r="E101" s="134"/>
      <c r="G101" s="105"/>
    </row>
    <row r="102" spans="1:5" ht="26.25" customHeight="1">
      <c r="A102" s="134" t="s">
        <v>238</v>
      </c>
      <c r="B102" s="134"/>
      <c r="C102" s="134"/>
      <c r="D102" s="134"/>
      <c r="E102" s="134"/>
    </row>
    <row r="103" spans="1:5" ht="32.25" customHeight="1">
      <c r="A103" s="134" t="str">
        <f>A35</f>
        <v>(*) Estos montos no incluyen los Gastos  no Clasificados del cuadro "Erogaciones Clasificación Funcional". </v>
      </c>
      <c r="B103" s="134"/>
      <c r="C103" s="134"/>
      <c r="D103" s="134"/>
      <c r="E103" s="134"/>
    </row>
    <row r="104" spans="1:5" ht="15">
      <c r="A104" s="134" t="s">
        <v>150</v>
      </c>
      <c r="B104" s="134"/>
      <c r="C104" s="134"/>
      <c r="D104" s="134"/>
      <c r="E104" s="134"/>
    </row>
    <row r="105" spans="1:5" ht="15">
      <c r="A105" s="134"/>
      <c r="B105" s="134"/>
      <c r="C105" s="134"/>
      <c r="D105" s="134"/>
      <c r="E105" s="134"/>
    </row>
    <row r="106" ht="15">
      <c r="A106" t="str">
        <f>RECURSOS!A22</f>
        <v>FUENTE: Elaborado sobre información de la Contaduría General de la Provincia y consultas al SIPAF</v>
      </c>
    </row>
    <row r="107" spans="1:2" ht="15">
      <c r="A107" s="3" t="str">
        <f>A67</f>
        <v>Dirección General de Ingresos Públicos</v>
      </c>
      <c r="B107" s="3"/>
    </row>
    <row r="108" spans="1:2" ht="15">
      <c r="A108" s="3"/>
      <c r="B108" s="3"/>
    </row>
    <row r="109" spans="1:3" ht="15">
      <c r="A109" s="1" t="s">
        <v>0</v>
      </c>
      <c r="B109" s="3"/>
      <c r="C109" s="38"/>
    </row>
    <row r="110" ht="15">
      <c r="A110" s="2" t="s">
        <v>84</v>
      </c>
    </row>
    <row r="111" spans="1:2" ht="15">
      <c r="A111" s="2" t="s">
        <v>80</v>
      </c>
      <c r="B111" s="2"/>
    </row>
    <row r="112" ht="15">
      <c r="A112" t="s">
        <v>52</v>
      </c>
    </row>
    <row r="113" spans="1:5" ht="38.25">
      <c r="A113" s="5" t="s">
        <v>1</v>
      </c>
      <c r="B113" s="6" t="s">
        <v>147</v>
      </c>
      <c r="C113" s="6" t="s">
        <v>148</v>
      </c>
      <c r="D113" s="6" t="s">
        <v>40</v>
      </c>
      <c r="E113" s="6" t="s">
        <v>79</v>
      </c>
    </row>
    <row r="114" spans="1:5" ht="15">
      <c r="A114" s="15"/>
      <c r="B114" s="15"/>
      <c r="C114" s="8"/>
      <c r="D114" s="8"/>
      <c r="E114" s="8"/>
    </row>
    <row r="115" spans="1:5" ht="15">
      <c r="A115" s="16" t="s">
        <v>41</v>
      </c>
      <c r="B115" s="36">
        <v>28647.272</v>
      </c>
      <c r="C115" s="28">
        <v>16261.115791</v>
      </c>
      <c r="D115" s="28">
        <v>16.570183106115742</v>
      </c>
      <c r="E115" s="40">
        <v>12283.925728</v>
      </c>
    </row>
    <row r="116" spans="1:5" ht="15">
      <c r="A116" s="17"/>
      <c r="B116" s="36"/>
      <c r="C116" s="28"/>
      <c r="D116" s="28"/>
      <c r="E116" s="40"/>
    </row>
    <row r="117" spans="1:5" ht="15">
      <c r="A117" s="16" t="s">
        <v>42</v>
      </c>
      <c r="B117" s="36">
        <v>16359.359</v>
      </c>
      <c r="C117" s="28">
        <v>8360.695118</v>
      </c>
      <c r="D117" s="28">
        <v>8.519602884590759</v>
      </c>
      <c r="E117" s="40">
        <v>6493.344221</v>
      </c>
    </row>
    <row r="118" spans="1:5" ht="15">
      <c r="A118" s="17"/>
      <c r="B118" s="36"/>
      <c r="C118" s="28"/>
      <c r="D118" s="28"/>
      <c r="E118" s="40"/>
    </row>
    <row r="119" spans="1:5" ht="15">
      <c r="A119" s="16" t="s">
        <v>43</v>
      </c>
      <c r="B119" s="36">
        <v>89366.70300000001</v>
      </c>
      <c r="C119" s="28">
        <v>54581.020062999996</v>
      </c>
      <c r="D119" s="28">
        <v>55.61841562330259</v>
      </c>
      <c r="E119" s="40">
        <v>39913.708912</v>
      </c>
    </row>
    <row r="120" spans="1:5" ht="15">
      <c r="A120" s="17"/>
      <c r="B120" s="36"/>
      <c r="C120" s="28"/>
      <c r="D120" s="28"/>
      <c r="E120" s="40"/>
    </row>
    <row r="121" spans="1:5" ht="15">
      <c r="A121" s="16" t="s">
        <v>44</v>
      </c>
      <c r="B121" s="36">
        <v>20750.208</v>
      </c>
      <c r="C121" s="28">
        <v>9798.862896000002</v>
      </c>
      <c r="D121" s="28">
        <v>9.985105235417457</v>
      </c>
      <c r="E121" s="40">
        <v>6177.070744</v>
      </c>
    </row>
    <row r="122" spans="1:5" ht="15">
      <c r="A122" s="17"/>
      <c r="B122" s="36"/>
      <c r="C122" s="28"/>
      <c r="D122" s="28"/>
      <c r="E122" s="40"/>
    </row>
    <row r="123" spans="1:5" ht="15">
      <c r="A123" s="16" t="s">
        <v>45</v>
      </c>
      <c r="B123" s="36">
        <v>1085.4889999999998</v>
      </c>
      <c r="C123" s="28">
        <v>229.02198</v>
      </c>
      <c r="D123" s="28">
        <v>0.2333748921476564</v>
      </c>
      <c r="E123" s="40">
        <v>125.835143</v>
      </c>
    </row>
    <row r="124" spans="1:8" ht="15">
      <c r="A124" s="17"/>
      <c r="B124" s="36"/>
      <c r="C124" s="28"/>
      <c r="D124" s="28"/>
      <c r="E124" s="40"/>
      <c r="G124" s="38"/>
      <c r="H124" s="38"/>
    </row>
    <row r="125" spans="1:7" ht="15">
      <c r="A125" s="16" t="s">
        <v>75</v>
      </c>
      <c r="B125" s="36">
        <v>16652.834</v>
      </c>
      <c r="C125" s="28">
        <v>8904.082584000002</v>
      </c>
      <c r="D125" s="28">
        <v>9.07331825842579</v>
      </c>
      <c r="E125" s="40">
        <v>5183.037667</v>
      </c>
      <c r="G125" s="38"/>
    </row>
    <row r="126" spans="1:7" ht="15">
      <c r="A126" s="41"/>
      <c r="B126" s="42"/>
      <c r="C126" s="42"/>
      <c r="D126" s="42"/>
      <c r="E126" s="42"/>
      <c r="G126" s="38"/>
    </row>
    <row r="127" spans="1:5" ht="15">
      <c r="A127" s="18" t="s">
        <v>46</v>
      </c>
      <c r="B127" s="19">
        <v>172861.86500000002</v>
      </c>
      <c r="C127" s="19">
        <v>98134.79843200001</v>
      </c>
      <c r="D127" s="19">
        <v>99.99999999999997</v>
      </c>
      <c r="E127" s="19">
        <v>70176.922415</v>
      </c>
    </row>
    <row r="128" spans="1:5" ht="32.25" customHeight="1">
      <c r="A128" s="137" t="s">
        <v>14</v>
      </c>
      <c r="B128" s="137"/>
      <c r="C128" s="137"/>
      <c r="D128" s="137"/>
      <c r="E128" s="137"/>
    </row>
    <row r="129" spans="1:5" ht="30.75" customHeight="1">
      <c r="A129" s="134" t="s">
        <v>230</v>
      </c>
      <c r="B129" s="134"/>
      <c r="C129" s="134"/>
      <c r="D129" s="134"/>
      <c r="E129" s="134"/>
    </row>
    <row r="130" spans="1:5" ht="18.75" customHeight="1">
      <c r="A130" s="134" t="s">
        <v>232</v>
      </c>
      <c r="B130" s="134"/>
      <c r="C130" s="134"/>
      <c r="D130" s="134"/>
      <c r="E130" s="134"/>
    </row>
    <row r="131" spans="1:5" ht="19.5" customHeight="1">
      <c r="A131" s="134" t="s">
        <v>81</v>
      </c>
      <c r="B131" s="134"/>
      <c r="C131" s="134"/>
      <c r="D131" s="134"/>
      <c r="E131" s="134"/>
    </row>
    <row r="132" spans="1:5" ht="15">
      <c r="A132" s="134" t="s">
        <v>150</v>
      </c>
      <c r="B132" s="134"/>
      <c r="C132" s="134"/>
      <c r="D132" s="134"/>
      <c r="E132" s="134"/>
    </row>
    <row r="133" spans="1:5" ht="15">
      <c r="A133" s="44"/>
      <c r="B133" s="44"/>
      <c r="C133" s="44"/>
      <c r="D133" s="44"/>
      <c r="E133" s="63"/>
    </row>
    <row r="134" ht="15">
      <c r="A134" t="str">
        <f>RECURSOS!A22</f>
        <v>FUENTE: Elaborado sobre información de la Contaduría General de la Provincia y consultas al SIPAF</v>
      </c>
    </row>
    <row r="135" spans="1:2" ht="15">
      <c r="A135" s="3" t="str">
        <f>A107</f>
        <v>Dirección General de Ingresos Públicos</v>
      </c>
      <c r="B135" s="3"/>
    </row>
  </sheetData>
  <sheetProtection/>
  <mergeCells count="23">
    <mergeCell ref="A62:E62"/>
    <mergeCell ref="A61:E61"/>
    <mergeCell ref="A35:E35"/>
    <mergeCell ref="A128:E128"/>
    <mergeCell ref="A105:E105"/>
    <mergeCell ref="A131:E131"/>
    <mergeCell ref="A31:E31"/>
    <mergeCell ref="A60:E60"/>
    <mergeCell ref="A34:E34"/>
    <mergeCell ref="A32:E32"/>
    <mergeCell ref="A33:E33"/>
    <mergeCell ref="A129:E129"/>
    <mergeCell ref="A63:E63"/>
    <mergeCell ref="A103:E103"/>
    <mergeCell ref="A104:E104"/>
    <mergeCell ref="A36:E36"/>
    <mergeCell ref="A132:E132"/>
    <mergeCell ref="A99:E99"/>
    <mergeCell ref="A100:E100"/>
    <mergeCell ref="A101:E101"/>
    <mergeCell ref="A102:E102"/>
    <mergeCell ref="A64:E64"/>
    <mergeCell ref="A130:E130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37.7109375" style="0" customWidth="1"/>
    <col min="2" max="2" width="19.421875" style="0" customWidth="1"/>
    <col min="3" max="3" width="18.57421875" style="0" customWidth="1"/>
    <col min="4" max="4" width="17.5742187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233</v>
      </c>
      <c r="B4" s="2"/>
    </row>
    <row r="5" ht="15">
      <c r="A5" t="s">
        <v>52</v>
      </c>
    </row>
    <row r="6" spans="1:4" ht="25.5">
      <c r="A6" s="5" t="s">
        <v>1</v>
      </c>
      <c r="B6" s="6" t="s">
        <v>153</v>
      </c>
      <c r="C6" s="6" t="s">
        <v>51</v>
      </c>
      <c r="D6" s="6" t="s">
        <v>74</v>
      </c>
    </row>
    <row r="7" spans="1:6" ht="16.5" customHeight="1">
      <c r="A7" s="4" t="s">
        <v>47</v>
      </c>
      <c r="B7" s="28">
        <v>1021.396</v>
      </c>
      <c r="C7" s="28">
        <v>10.774229369125802</v>
      </c>
      <c r="D7" s="28">
        <v>764.76</v>
      </c>
      <c r="F7" s="38"/>
    </row>
    <row r="8" spans="1:6" ht="16.5" customHeight="1">
      <c r="A8" s="4" t="s">
        <v>48</v>
      </c>
      <c r="B8" s="28">
        <v>1951.22</v>
      </c>
      <c r="C8" s="28">
        <v>20.582508478225535</v>
      </c>
      <c r="D8" s="28">
        <v>1393.535</v>
      </c>
      <c r="F8" s="38"/>
    </row>
    <row r="9" spans="1:4" ht="16.5" customHeight="1">
      <c r="A9" s="4" t="s">
        <v>49</v>
      </c>
      <c r="B9" s="28">
        <v>2224.593</v>
      </c>
      <c r="C9" s="28">
        <v>23.466192578541207</v>
      </c>
      <c r="D9" s="28">
        <v>1658.24</v>
      </c>
    </row>
    <row r="10" spans="1:9" ht="16.5" customHeight="1">
      <c r="A10" s="4" t="s">
        <v>50</v>
      </c>
      <c r="B10" s="40">
        <v>3631.68262994</v>
      </c>
      <c r="C10" s="40">
        <v>38.308923914763305</v>
      </c>
      <c r="D10" s="40">
        <v>2826.86</v>
      </c>
      <c r="E10" s="127"/>
      <c r="F10" s="127"/>
      <c r="G10" s="127"/>
      <c r="H10" s="127"/>
      <c r="I10" s="127"/>
    </row>
    <row r="11" spans="1:9" ht="16.5" customHeight="1">
      <c r="A11" s="4" t="s">
        <v>213</v>
      </c>
      <c r="B11" s="40">
        <v>18.58437006</v>
      </c>
      <c r="C11" s="40">
        <v>0.19603784008078579</v>
      </c>
      <c r="D11" s="40">
        <v>0</v>
      </c>
      <c r="E11" s="127"/>
      <c r="F11" s="127"/>
      <c r="G11" s="127"/>
      <c r="H11" s="127"/>
      <c r="I11" s="127"/>
    </row>
    <row r="12" spans="1:9" ht="16.5" customHeight="1">
      <c r="A12" s="4" t="s">
        <v>137</v>
      </c>
      <c r="B12" s="40">
        <v>289.90723656</v>
      </c>
      <c r="C12" s="40">
        <v>3.0580960396034973</v>
      </c>
      <c r="D12" s="40">
        <v>179.73000000000002</v>
      </c>
      <c r="E12" s="127"/>
      <c r="F12" s="128"/>
      <c r="G12" s="128"/>
      <c r="H12" s="127"/>
      <c r="I12" s="127"/>
    </row>
    <row r="13" spans="1:9" ht="16.5" customHeight="1">
      <c r="A13" s="4" t="s">
        <v>155</v>
      </c>
      <c r="B13" s="40">
        <v>338.865</v>
      </c>
      <c r="C13" s="40">
        <v>3.5745286207982168</v>
      </c>
      <c r="D13" s="40">
        <v>364.86162005399996</v>
      </c>
      <c r="E13" s="128"/>
      <c r="F13" s="127"/>
      <c r="G13" s="127"/>
      <c r="H13" s="127"/>
      <c r="I13" s="127"/>
    </row>
    <row r="14" spans="1:9" ht="16.5" customHeight="1">
      <c r="A14" s="4" t="s">
        <v>209</v>
      </c>
      <c r="B14" s="40">
        <v>3.743</v>
      </c>
      <c r="C14" s="40">
        <v>0.03948315886163435</v>
      </c>
      <c r="D14" s="40">
        <v>0</v>
      </c>
      <c r="E14" s="127"/>
      <c r="F14" s="127"/>
      <c r="G14" s="127"/>
      <c r="H14" s="127"/>
      <c r="I14" s="127"/>
    </row>
    <row r="15" spans="1:9" ht="15">
      <c r="A15" s="18" t="s">
        <v>46</v>
      </c>
      <c r="B15" s="19">
        <v>9479.991236560001</v>
      </c>
      <c r="C15" s="19">
        <v>100</v>
      </c>
      <c r="D15" s="19">
        <v>7187.986620054</v>
      </c>
      <c r="E15" s="127"/>
      <c r="F15" s="127"/>
      <c r="G15" s="127"/>
      <c r="H15" s="127"/>
      <c r="I15" s="127"/>
    </row>
    <row r="16" ht="15">
      <c r="A16" t="s">
        <v>235</v>
      </c>
    </row>
    <row r="17" ht="15">
      <c r="A17" t="s">
        <v>234</v>
      </c>
    </row>
    <row r="18" spans="1:4" ht="15">
      <c r="A18" t="s">
        <v>138</v>
      </c>
      <c r="D18" s="38"/>
    </row>
    <row r="19" ht="15">
      <c r="D19" s="38"/>
    </row>
    <row r="20" ht="15">
      <c r="A20" t="str">
        <f>RECURSOS!A22</f>
        <v>FUENTE: Elaborado sobre información de la Contaduría General de la Provincia y consultas al SIPAF</v>
      </c>
    </row>
    <row r="21" ht="15">
      <c r="A21" s="3" t="s">
        <v>140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5.7109375" style="0" customWidth="1"/>
    <col min="2" max="2" width="11.140625" style="92" hidden="1" customWidth="1"/>
    <col min="3" max="3" width="48.7109375" style="0" customWidth="1"/>
    <col min="4" max="4" width="22.57421875" style="0" customWidth="1"/>
    <col min="5" max="5" width="3.42187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40" t="s">
        <v>159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>
      <c r="A2" s="140" t="s">
        <v>160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141" t="s">
        <v>236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42" t="s">
        <v>161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5">
      <c r="A5" s="142" t="s">
        <v>162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5.75" thickBot="1">
      <c r="A6" s="46"/>
      <c r="B6" s="64"/>
      <c r="C6" s="46"/>
      <c r="D6" s="46"/>
      <c r="E6" s="46"/>
      <c r="F6" s="46"/>
      <c r="G6" s="46"/>
      <c r="H6" s="46"/>
      <c r="I6" s="46"/>
      <c r="J6" s="46"/>
    </row>
    <row r="7" spans="1:10" ht="15.75" thickTop="1">
      <c r="A7" s="47"/>
      <c r="B7" s="65"/>
      <c r="C7" s="48"/>
      <c r="D7" s="47"/>
      <c r="E7" s="66"/>
      <c r="F7" s="49"/>
      <c r="G7" s="66"/>
      <c r="H7" s="47"/>
      <c r="I7" s="48"/>
      <c r="J7" s="50"/>
    </row>
    <row r="8" spans="1:10" ht="15">
      <c r="A8" s="51"/>
      <c r="B8" s="67"/>
      <c r="C8" s="52" t="s">
        <v>1</v>
      </c>
      <c r="D8" s="138" t="s">
        <v>85</v>
      </c>
      <c r="E8" s="139"/>
      <c r="F8" s="138" t="s">
        <v>86</v>
      </c>
      <c r="G8" s="139"/>
      <c r="H8" s="138" t="s">
        <v>87</v>
      </c>
      <c r="I8" s="139"/>
      <c r="J8" s="53" t="s">
        <v>46</v>
      </c>
    </row>
    <row r="9" spans="1:10" ht="15">
      <c r="A9" s="51"/>
      <c r="B9" s="67"/>
      <c r="C9" s="52"/>
      <c r="D9" s="138" t="s">
        <v>88</v>
      </c>
      <c r="E9" s="139"/>
      <c r="F9" s="138" t="s">
        <v>89</v>
      </c>
      <c r="G9" s="139"/>
      <c r="H9" s="138" t="s">
        <v>90</v>
      </c>
      <c r="I9" s="139"/>
      <c r="J9" s="53"/>
    </row>
    <row r="10" spans="1:10" ht="15.75" thickBot="1">
      <c r="A10" s="54"/>
      <c r="B10" s="68"/>
      <c r="C10" s="55"/>
      <c r="D10" s="54"/>
      <c r="E10" s="69"/>
      <c r="F10" s="54"/>
      <c r="G10" s="69"/>
      <c r="H10" s="54"/>
      <c r="I10" s="55"/>
      <c r="J10" s="56"/>
    </row>
    <row r="11" spans="1:10" ht="15.75" thickTop="1">
      <c r="A11" s="57"/>
      <c r="B11" s="70"/>
      <c r="C11" s="57"/>
      <c r="D11" s="57"/>
      <c r="E11" s="57"/>
      <c r="F11" s="57" t="s">
        <v>78</v>
      </c>
      <c r="G11" s="57"/>
      <c r="H11" s="57"/>
      <c r="I11" s="57"/>
      <c r="J11" s="57"/>
    </row>
    <row r="12" spans="1:10" ht="15">
      <c r="A12" s="45" t="s">
        <v>91</v>
      </c>
      <c r="B12" s="71"/>
      <c r="C12" s="45" t="s">
        <v>163</v>
      </c>
      <c r="D12" s="72">
        <v>63331588789.36</v>
      </c>
      <c r="E12" s="72"/>
      <c r="F12" s="72">
        <v>6477665293.71</v>
      </c>
      <c r="G12" s="72"/>
      <c r="H12" s="72">
        <v>14822107919.38</v>
      </c>
      <c r="I12" s="72"/>
      <c r="J12" s="72">
        <v>84631362002.45001</v>
      </c>
    </row>
    <row r="13" spans="1:10" ht="15">
      <c r="A13" s="45"/>
      <c r="B13" s="71"/>
      <c r="C13" s="45"/>
      <c r="D13" s="73" t="s">
        <v>164</v>
      </c>
      <c r="E13" s="73"/>
      <c r="F13" s="73" t="s">
        <v>164</v>
      </c>
      <c r="G13" s="73"/>
      <c r="H13" s="73" t="s">
        <v>164</v>
      </c>
      <c r="I13" s="73"/>
      <c r="J13" s="73" t="s">
        <v>164</v>
      </c>
    </row>
    <row r="14" spans="1:10" ht="15">
      <c r="A14" s="45"/>
      <c r="B14" s="74" t="s">
        <v>92</v>
      </c>
      <c r="C14" s="45" t="s">
        <v>92</v>
      </c>
      <c r="D14" s="75">
        <v>58708807594.65</v>
      </c>
      <c r="E14" s="76"/>
      <c r="F14" s="75">
        <v>738166847.84</v>
      </c>
      <c r="G14" s="75" t="s">
        <v>78</v>
      </c>
      <c r="H14" s="75">
        <v>424104857.56</v>
      </c>
      <c r="I14" s="72" t="s">
        <v>78</v>
      </c>
      <c r="J14" s="72">
        <v>59871079300.049995</v>
      </c>
    </row>
    <row r="15" spans="1:10" ht="15">
      <c r="A15" s="45"/>
      <c r="B15" s="74" t="s">
        <v>165</v>
      </c>
      <c r="C15" s="45" t="s">
        <v>93</v>
      </c>
      <c r="D15" s="75">
        <v>4820440.34</v>
      </c>
      <c r="E15" s="76"/>
      <c r="F15" s="75">
        <v>0</v>
      </c>
      <c r="G15" s="75" t="s">
        <v>78</v>
      </c>
      <c r="H15" s="75">
        <v>14290826367.8</v>
      </c>
      <c r="I15" s="72"/>
      <c r="J15" s="72">
        <v>14295646808.14</v>
      </c>
    </row>
    <row r="16" spans="1:10" ht="15">
      <c r="A16" s="45"/>
      <c r="B16" s="74" t="s">
        <v>166</v>
      </c>
      <c r="C16" s="45" t="s">
        <v>94</v>
      </c>
      <c r="D16" s="75">
        <v>544150759.32</v>
      </c>
      <c r="E16" s="76"/>
      <c r="F16" s="75">
        <v>4487303397.58</v>
      </c>
      <c r="G16" s="75" t="s">
        <v>78</v>
      </c>
      <c r="H16" s="75">
        <v>18326239.42</v>
      </c>
      <c r="I16" s="72"/>
      <c r="J16" s="72">
        <v>5049780396.32</v>
      </c>
    </row>
    <row r="17" spans="1:10" ht="15">
      <c r="A17" s="45"/>
      <c r="B17" s="74" t="s">
        <v>95</v>
      </c>
      <c r="C17" s="45" t="s">
        <v>95</v>
      </c>
      <c r="D17" s="75">
        <v>4073809995.05</v>
      </c>
      <c r="E17" s="76"/>
      <c r="F17" s="75">
        <v>1252195048.29</v>
      </c>
      <c r="G17" s="75" t="s">
        <v>78</v>
      </c>
      <c r="H17" s="75">
        <v>88850454.6</v>
      </c>
      <c r="I17" s="72"/>
      <c r="J17" s="72">
        <v>5414855497.940001</v>
      </c>
    </row>
    <row r="18" spans="1:10" ht="15">
      <c r="A18" s="45"/>
      <c r="B18" s="74"/>
      <c r="C18" s="45"/>
      <c r="D18" s="72" t="s">
        <v>78</v>
      </c>
      <c r="E18" s="72"/>
      <c r="F18" s="72" t="s">
        <v>78</v>
      </c>
      <c r="G18" s="72"/>
      <c r="H18" s="72" t="s">
        <v>78</v>
      </c>
      <c r="I18" s="72"/>
      <c r="J18" s="72"/>
    </row>
    <row r="19" spans="1:10" ht="15">
      <c r="A19" s="45" t="s">
        <v>96</v>
      </c>
      <c r="B19" s="74"/>
      <c r="C19" s="45" t="s">
        <v>19</v>
      </c>
      <c r="D19" s="77">
        <v>55185017170.399994</v>
      </c>
      <c r="E19" s="77"/>
      <c r="F19" s="77">
        <v>5947244231.980001</v>
      </c>
      <c r="G19" s="77"/>
      <c r="H19" s="77">
        <v>19099215856.07</v>
      </c>
      <c r="I19" s="77"/>
      <c r="J19" s="77">
        <v>80231477258.45</v>
      </c>
    </row>
    <row r="20" spans="1:10" ht="15">
      <c r="A20" s="45"/>
      <c r="B20" s="74"/>
      <c r="C20" s="45"/>
      <c r="D20" s="73" t="s">
        <v>167</v>
      </c>
      <c r="E20" s="73"/>
      <c r="F20" s="73" t="s">
        <v>164</v>
      </c>
      <c r="G20" s="73"/>
      <c r="H20" s="73" t="s">
        <v>164</v>
      </c>
      <c r="I20" s="73"/>
      <c r="J20" s="73" t="s">
        <v>164</v>
      </c>
    </row>
    <row r="21" spans="1:10" ht="15">
      <c r="A21" s="45"/>
      <c r="B21" s="74" t="s">
        <v>97</v>
      </c>
      <c r="C21" s="45" t="s">
        <v>97</v>
      </c>
      <c r="D21" s="75">
        <v>34442725426.49</v>
      </c>
      <c r="E21" s="76"/>
      <c r="F21" s="75">
        <v>892425606.77</v>
      </c>
      <c r="G21" s="75" t="s">
        <v>78</v>
      </c>
      <c r="H21" s="75">
        <v>233768380.1</v>
      </c>
      <c r="I21" s="77"/>
      <c r="J21" s="72">
        <v>35568919413.35999</v>
      </c>
    </row>
    <row r="22" spans="1:10" ht="15">
      <c r="A22" s="45"/>
      <c r="B22" s="74" t="s">
        <v>98</v>
      </c>
      <c r="C22" s="45" t="s">
        <v>98</v>
      </c>
      <c r="D22" s="75">
        <v>4834000490.84</v>
      </c>
      <c r="E22" s="76"/>
      <c r="F22" s="75">
        <v>1621819832.16</v>
      </c>
      <c r="G22" s="75" t="s">
        <v>78</v>
      </c>
      <c r="H22" s="75">
        <v>4704239358.82</v>
      </c>
      <c r="I22" s="77"/>
      <c r="J22" s="72">
        <v>11160059681.82</v>
      </c>
    </row>
    <row r="23" spans="1:10" ht="15">
      <c r="A23" s="45"/>
      <c r="B23" s="74" t="s">
        <v>168</v>
      </c>
      <c r="C23" s="45" t="s">
        <v>99</v>
      </c>
      <c r="D23" s="75">
        <v>228719587.81</v>
      </c>
      <c r="E23" s="76"/>
      <c r="F23" s="75">
        <v>0</v>
      </c>
      <c r="G23" s="75" t="s">
        <v>78</v>
      </c>
      <c r="H23" s="75">
        <v>0</v>
      </c>
      <c r="I23" s="77"/>
      <c r="J23" s="72">
        <v>228719587.81</v>
      </c>
    </row>
    <row r="24" spans="1:10" ht="15">
      <c r="A24" s="45"/>
      <c r="B24" s="74" t="s">
        <v>169</v>
      </c>
      <c r="C24" s="45" t="s">
        <v>170</v>
      </c>
      <c r="D24" s="75">
        <v>777817828.02</v>
      </c>
      <c r="E24" s="76"/>
      <c r="F24" s="75">
        <v>0</v>
      </c>
      <c r="G24" s="75" t="s">
        <v>78</v>
      </c>
      <c r="H24" s="75">
        <v>14160910117.15</v>
      </c>
      <c r="I24" s="77"/>
      <c r="J24" s="72">
        <v>14938727945.17</v>
      </c>
    </row>
    <row r="25" spans="1:10" ht="15">
      <c r="A25" s="45"/>
      <c r="B25" s="74" t="s">
        <v>100</v>
      </c>
      <c r="C25" s="45" t="s">
        <v>100</v>
      </c>
      <c r="D25" s="75">
        <v>331590.9</v>
      </c>
      <c r="E25" s="76"/>
      <c r="F25" s="75">
        <v>3318914891.03</v>
      </c>
      <c r="G25" s="75" t="s">
        <v>78</v>
      </c>
      <c r="H25" s="75">
        <v>0</v>
      </c>
      <c r="I25" s="77"/>
      <c r="J25" s="72">
        <v>3319246481.9300003</v>
      </c>
    </row>
    <row r="26" spans="1:10" ht="15">
      <c r="A26" s="45"/>
      <c r="B26" s="74" t="s">
        <v>171</v>
      </c>
      <c r="C26" s="45" t="s">
        <v>101</v>
      </c>
      <c r="D26" s="75">
        <v>14901422246.34</v>
      </c>
      <c r="E26" s="76"/>
      <c r="F26" s="75">
        <v>114083902.02</v>
      </c>
      <c r="G26" s="75" t="s">
        <v>78</v>
      </c>
      <c r="H26" s="75">
        <v>298000</v>
      </c>
      <c r="I26" s="77"/>
      <c r="J26" s="72">
        <v>15015804148.36</v>
      </c>
    </row>
    <row r="27" spans="1:10" ht="15">
      <c r="A27" s="45"/>
      <c r="B27" s="74"/>
      <c r="C27" s="45"/>
      <c r="D27" s="77"/>
      <c r="E27" s="77"/>
      <c r="F27" s="77" t="s">
        <v>172</v>
      </c>
      <c r="G27" s="77"/>
      <c r="H27" s="77"/>
      <c r="I27" s="77"/>
      <c r="J27" s="77"/>
    </row>
    <row r="28" spans="1:10" ht="15">
      <c r="A28" s="45" t="s">
        <v>102</v>
      </c>
      <c r="B28" s="74"/>
      <c r="C28" s="45" t="s">
        <v>103</v>
      </c>
      <c r="D28" s="77" t="s">
        <v>78</v>
      </c>
      <c r="E28" s="77"/>
      <c r="F28" s="77"/>
      <c r="G28" s="77"/>
      <c r="H28" s="77"/>
      <c r="I28" s="77"/>
      <c r="J28" s="77"/>
    </row>
    <row r="29" spans="1:10" ht="15">
      <c r="A29" s="45" t="s">
        <v>78</v>
      </c>
      <c r="B29" s="74"/>
      <c r="C29" s="45" t="s">
        <v>104</v>
      </c>
      <c r="D29" s="78">
        <v>8146571618.960007</v>
      </c>
      <c r="E29" s="78"/>
      <c r="F29" s="78">
        <v>530421061.7299986</v>
      </c>
      <c r="G29" s="78"/>
      <c r="H29" s="78">
        <v>-4277107936.6900005</v>
      </c>
      <c r="I29" s="78"/>
      <c r="J29" s="78">
        <v>4399884744.000006</v>
      </c>
    </row>
    <row r="30" spans="1:10" ht="15">
      <c r="A30" s="45"/>
      <c r="B30" s="74"/>
      <c r="C30" s="45"/>
      <c r="D30" s="77"/>
      <c r="E30" s="77"/>
      <c r="F30" s="77"/>
      <c r="G30" s="77"/>
      <c r="H30" s="77"/>
      <c r="I30" s="77"/>
      <c r="J30" s="77"/>
    </row>
    <row r="31" spans="1:10" ht="15">
      <c r="A31" s="45" t="s">
        <v>105</v>
      </c>
      <c r="B31" s="74" t="s">
        <v>106</v>
      </c>
      <c r="C31" s="45" t="s">
        <v>106</v>
      </c>
      <c r="D31" s="75">
        <v>1468558661.57</v>
      </c>
      <c r="E31" s="76"/>
      <c r="F31" s="75">
        <v>240741957.41</v>
      </c>
      <c r="G31" s="75" t="s">
        <v>78</v>
      </c>
      <c r="H31" s="75">
        <v>0</v>
      </c>
      <c r="I31" s="77"/>
      <c r="J31" s="77">
        <v>1709300618.98</v>
      </c>
    </row>
    <row r="32" spans="1:10" ht="6" customHeight="1">
      <c r="A32" s="45"/>
      <c r="B32" s="74"/>
      <c r="C32" s="45"/>
      <c r="D32" s="73" t="s">
        <v>167</v>
      </c>
      <c r="E32" s="73"/>
      <c r="F32" s="73" t="s">
        <v>164</v>
      </c>
      <c r="G32" s="73"/>
      <c r="H32" s="73" t="s">
        <v>164</v>
      </c>
      <c r="I32" s="73"/>
      <c r="J32" s="73" t="s">
        <v>164</v>
      </c>
    </row>
    <row r="33" spans="1:10" ht="15">
      <c r="A33" s="45" t="s">
        <v>107</v>
      </c>
      <c r="B33" s="74"/>
      <c r="C33" s="45" t="s">
        <v>33</v>
      </c>
      <c r="D33" s="77">
        <v>5296641879.93</v>
      </c>
      <c r="E33" s="77"/>
      <c r="F33" s="77">
        <v>3701650445.73</v>
      </c>
      <c r="G33" s="77"/>
      <c r="H33" s="77">
        <v>946269.46</v>
      </c>
      <c r="I33" s="77"/>
      <c r="J33" s="77">
        <v>8999238595.119999</v>
      </c>
    </row>
    <row r="34" spans="1:10" ht="15">
      <c r="A34" s="45"/>
      <c r="B34" s="74"/>
      <c r="C34" s="45"/>
      <c r="D34" s="73" t="s">
        <v>167</v>
      </c>
      <c r="E34" s="73"/>
      <c r="F34" s="73" t="s">
        <v>164</v>
      </c>
      <c r="G34" s="73"/>
      <c r="H34" s="73" t="s">
        <v>164</v>
      </c>
      <c r="I34" s="73"/>
      <c r="J34" s="73" t="s">
        <v>164</v>
      </c>
    </row>
    <row r="35" spans="1:10" ht="15">
      <c r="A35" s="45"/>
      <c r="B35" s="74" t="s">
        <v>173</v>
      </c>
      <c r="C35" s="45" t="s">
        <v>108</v>
      </c>
      <c r="D35" s="75">
        <v>3484557505.19</v>
      </c>
      <c r="E35" s="76"/>
      <c r="F35" s="75">
        <v>3381115138.21</v>
      </c>
      <c r="G35" s="75" t="s">
        <v>78</v>
      </c>
      <c r="H35" s="75">
        <v>946269.46</v>
      </c>
      <c r="I35" s="77"/>
      <c r="J35" s="72">
        <v>6866618912.86</v>
      </c>
    </row>
    <row r="36" spans="1:10" ht="15">
      <c r="A36" s="45"/>
      <c r="B36" s="74" t="s">
        <v>174</v>
      </c>
      <c r="C36" s="45" t="s">
        <v>109</v>
      </c>
      <c r="D36" s="75">
        <v>1545944687.95</v>
      </c>
      <c r="E36" s="76"/>
      <c r="F36" s="75">
        <v>222732223.46</v>
      </c>
      <c r="G36" s="75" t="s">
        <v>78</v>
      </c>
      <c r="H36" s="75">
        <v>0</v>
      </c>
      <c r="I36" s="77"/>
      <c r="J36" s="72">
        <v>1768676911.41</v>
      </c>
    </row>
    <row r="37" spans="1:10" ht="15">
      <c r="A37" s="45"/>
      <c r="B37" s="74" t="s">
        <v>175</v>
      </c>
      <c r="C37" s="45" t="s">
        <v>110</v>
      </c>
      <c r="D37" s="75">
        <v>266139686.79</v>
      </c>
      <c r="E37" s="76"/>
      <c r="F37" s="75">
        <v>97803084.06</v>
      </c>
      <c r="G37" s="75" t="s">
        <v>78</v>
      </c>
      <c r="H37" s="75">
        <v>0</v>
      </c>
      <c r="I37" s="77"/>
      <c r="J37" s="72">
        <v>363942770.85</v>
      </c>
    </row>
    <row r="38" spans="1:10" ht="15">
      <c r="A38" s="45"/>
      <c r="B38" s="74"/>
      <c r="C38" s="45"/>
      <c r="D38" s="77"/>
      <c r="E38" s="77"/>
      <c r="F38" s="77"/>
      <c r="G38" s="77"/>
      <c r="H38" s="77"/>
      <c r="I38" s="77"/>
      <c r="J38" s="77"/>
    </row>
    <row r="39" spans="1:10" ht="15">
      <c r="A39" s="45" t="s">
        <v>111</v>
      </c>
      <c r="B39" s="74"/>
      <c r="C39" s="45" t="s">
        <v>112</v>
      </c>
      <c r="D39" s="78">
        <v>64800147450.93</v>
      </c>
      <c r="E39" s="78"/>
      <c r="F39" s="78">
        <v>6718407251.12</v>
      </c>
      <c r="G39" s="78"/>
      <c r="H39" s="78">
        <v>14822107919.38</v>
      </c>
      <c r="I39" s="78"/>
      <c r="J39" s="79">
        <v>86340662621.43001</v>
      </c>
    </row>
    <row r="40" spans="1:10" ht="15">
      <c r="A40" s="45" t="s">
        <v>113</v>
      </c>
      <c r="B40" s="74"/>
      <c r="C40" s="45" t="s">
        <v>114</v>
      </c>
      <c r="D40" s="78">
        <v>60481659050.329994</v>
      </c>
      <c r="E40" s="78"/>
      <c r="F40" s="78">
        <v>9648894677.710001</v>
      </c>
      <c r="G40" s="78"/>
      <c r="H40" s="78">
        <v>19100162125.53</v>
      </c>
      <c r="I40" s="78"/>
      <c r="J40" s="79">
        <v>89230715853.56999</v>
      </c>
    </row>
    <row r="41" spans="1:10" ht="9.75" customHeight="1">
      <c r="A41" s="45"/>
      <c r="B41" s="74"/>
      <c r="C41" s="45"/>
      <c r="D41" s="77"/>
      <c r="E41" s="77"/>
      <c r="F41" s="77"/>
      <c r="G41" s="77"/>
      <c r="H41" s="77"/>
      <c r="I41" s="77"/>
      <c r="J41" s="77"/>
    </row>
    <row r="42" spans="1:10" ht="15">
      <c r="A42" s="45" t="s">
        <v>115</v>
      </c>
      <c r="B42" s="74"/>
      <c r="C42" s="45" t="s">
        <v>176</v>
      </c>
      <c r="D42" s="72"/>
      <c r="E42" s="72"/>
      <c r="F42" s="72"/>
      <c r="G42" s="72"/>
      <c r="H42" s="72"/>
      <c r="I42" s="72"/>
      <c r="J42" s="72"/>
    </row>
    <row r="43" spans="1:13" ht="15">
      <c r="A43" s="45"/>
      <c r="B43" s="74"/>
      <c r="C43" s="45" t="s">
        <v>177</v>
      </c>
      <c r="D43" s="78">
        <v>4318488400.600006</v>
      </c>
      <c r="E43" s="78"/>
      <c r="F43" s="78">
        <v>-2930487426.590001</v>
      </c>
      <c r="G43" s="78"/>
      <c r="H43" s="78">
        <v>-4278054206.1499996</v>
      </c>
      <c r="I43" s="78"/>
      <c r="J43" s="78">
        <v>-2890053232.1399946</v>
      </c>
      <c r="M43" s="58"/>
    </row>
    <row r="44" spans="1:10" ht="15">
      <c r="A44" s="45"/>
      <c r="B44" s="74"/>
      <c r="C44" s="45"/>
      <c r="D44" s="77"/>
      <c r="E44" s="77"/>
      <c r="F44" s="77"/>
      <c r="G44" s="77"/>
      <c r="H44" s="77"/>
      <c r="I44" s="77"/>
      <c r="J44" s="77"/>
    </row>
    <row r="45" spans="1:13" ht="15">
      <c r="A45" s="45" t="s">
        <v>178</v>
      </c>
      <c r="B45" s="74" t="s">
        <v>116</v>
      </c>
      <c r="C45" s="45" t="s">
        <v>116</v>
      </c>
      <c r="D45" s="75">
        <v>553624159.6</v>
      </c>
      <c r="E45" s="76"/>
      <c r="F45" s="75">
        <v>3822066545.59</v>
      </c>
      <c r="G45" s="75" t="s">
        <v>78</v>
      </c>
      <c r="H45" s="75">
        <v>2090902691.66</v>
      </c>
      <c r="I45" s="77"/>
      <c r="J45" s="77">
        <v>6466593396.85</v>
      </c>
      <c r="M45" s="58"/>
    </row>
    <row r="46" spans="1:10" ht="9" customHeight="1">
      <c r="A46" s="45"/>
      <c r="B46" s="74"/>
      <c r="C46" s="45"/>
      <c r="D46" s="80" t="s">
        <v>167</v>
      </c>
      <c r="E46" s="80"/>
      <c r="F46" s="80" t="s">
        <v>164</v>
      </c>
      <c r="G46" s="80"/>
      <c r="H46" s="80" t="s">
        <v>164</v>
      </c>
      <c r="I46" s="73"/>
      <c r="J46" s="73" t="s">
        <v>164</v>
      </c>
    </row>
    <row r="47" spans="1:13" ht="15">
      <c r="A47" s="45" t="s">
        <v>179</v>
      </c>
      <c r="B47" s="74" t="s">
        <v>117</v>
      </c>
      <c r="C47" s="45" t="s">
        <v>117</v>
      </c>
      <c r="D47" s="75">
        <v>6290773029.21</v>
      </c>
      <c r="E47" s="76"/>
      <c r="F47" s="75">
        <v>660126606.13</v>
      </c>
      <c r="G47" s="75" t="s">
        <v>78</v>
      </c>
      <c r="H47" s="75">
        <v>0</v>
      </c>
      <c r="I47" s="72"/>
      <c r="J47" s="72">
        <v>6950899635.34</v>
      </c>
      <c r="L47" s="38"/>
      <c r="M47" s="58"/>
    </row>
    <row r="48" spans="1:10" ht="7.5" customHeight="1">
      <c r="A48" s="45"/>
      <c r="B48" s="74"/>
      <c r="C48" s="45"/>
      <c r="D48" s="73" t="s">
        <v>167</v>
      </c>
      <c r="E48" s="73"/>
      <c r="F48" s="73" t="s">
        <v>164</v>
      </c>
      <c r="G48" s="73"/>
      <c r="H48" s="73" t="s">
        <v>164</v>
      </c>
      <c r="I48" s="73"/>
      <c r="J48" s="73" t="s">
        <v>164</v>
      </c>
    </row>
    <row r="49" spans="1:13" s="84" customFormat="1" ht="19.5" customHeight="1" thickBot="1">
      <c r="A49" s="81" t="s">
        <v>180</v>
      </c>
      <c r="B49" s="82"/>
      <c r="C49" s="81" t="s">
        <v>157</v>
      </c>
      <c r="D49" s="83">
        <v>-1418660469.0099936</v>
      </c>
      <c r="E49" s="83"/>
      <c r="F49" s="83">
        <v>231452512.86999905</v>
      </c>
      <c r="G49" s="83"/>
      <c r="H49" s="83">
        <v>-2187151514.49</v>
      </c>
      <c r="I49" s="83"/>
      <c r="J49" s="83">
        <v>-3374359470.6299944</v>
      </c>
      <c r="M49" s="85"/>
    </row>
    <row r="50" spans="1:10" ht="7.5" customHeight="1">
      <c r="A50" s="45"/>
      <c r="B50" s="71"/>
      <c r="C50" s="45"/>
      <c r="D50" s="77"/>
      <c r="E50" s="77"/>
      <c r="F50" s="77"/>
      <c r="G50" s="77"/>
      <c r="H50" s="77"/>
      <c r="I50" s="77"/>
      <c r="J50" s="77"/>
    </row>
    <row r="51" spans="1:10" ht="15">
      <c r="A51" s="71" t="s">
        <v>181</v>
      </c>
      <c r="B51" s="71"/>
      <c r="C51" s="71" t="s">
        <v>118</v>
      </c>
      <c r="D51" s="86">
        <v>20045641610.000004</v>
      </c>
      <c r="E51" s="86"/>
      <c r="F51" s="86">
        <v>1348233681.1700006</v>
      </c>
      <c r="G51" s="86"/>
      <c r="H51" s="86">
        <v>2418791768.029999</v>
      </c>
      <c r="I51" s="86"/>
      <c r="J51" s="86">
        <v>23812667059.200005</v>
      </c>
    </row>
    <row r="52" spans="1:10" ht="15">
      <c r="A52" s="71"/>
      <c r="B52" s="71"/>
      <c r="C52" s="71"/>
      <c r="D52" s="87" t="s">
        <v>167</v>
      </c>
      <c r="E52" s="87"/>
      <c r="F52" s="87" t="s">
        <v>167</v>
      </c>
      <c r="G52" s="87"/>
      <c r="H52" s="87" t="s">
        <v>167</v>
      </c>
      <c r="I52" s="87"/>
      <c r="J52" s="87" t="s">
        <v>164</v>
      </c>
    </row>
    <row r="53" spans="1:10" ht="15">
      <c r="A53" s="71"/>
      <c r="B53" s="71"/>
      <c r="C53" s="71" t="s">
        <v>119</v>
      </c>
      <c r="D53" s="86">
        <v>7683322196.7699995</v>
      </c>
      <c r="E53" s="86"/>
      <c r="F53" s="86">
        <v>231595958.56</v>
      </c>
      <c r="G53" s="86"/>
      <c r="H53" s="86">
        <v>0</v>
      </c>
      <c r="I53" s="86"/>
      <c r="J53" s="88">
        <v>7914918155.33</v>
      </c>
    </row>
    <row r="54" spans="1:10" ht="15">
      <c r="A54" s="71"/>
      <c r="B54" s="71"/>
      <c r="C54" s="89" t="s">
        <v>120</v>
      </c>
      <c r="D54" s="86">
        <v>7683322196.7699995</v>
      </c>
      <c r="E54" s="90"/>
      <c r="F54" s="86">
        <v>231595958.56</v>
      </c>
      <c r="G54" s="86" t="s">
        <v>78</v>
      </c>
      <c r="H54" s="86">
        <v>0</v>
      </c>
      <c r="I54" s="86"/>
      <c r="J54" s="88">
        <v>7914918155.33</v>
      </c>
    </row>
    <row r="55" spans="1:10" ht="15">
      <c r="A55" s="71"/>
      <c r="B55" s="74" t="s">
        <v>182</v>
      </c>
      <c r="C55" s="91" t="s">
        <v>121</v>
      </c>
      <c r="D55" s="86">
        <v>7640214777.57</v>
      </c>
      <c r="E55" s="90"/>
      <c r="F55" s="86">
        <v>215854434.77</v>
      </c>
      <c r="G55" s="86" t="s">
        <v>78</v>
      </c>
      <c r="H55" s="86">
        <v>0</v>
      </c>
      <c r="I55" s="86"/>
      <c r="J55" s="88">
        <v>7856069212.34</v>
      </c>
    </row>
    <row r="56" spans="1:10" ht="15">
      <c r="A56" s="71"/>
      <c r="B56" s="74" t="s">
        <v>183</v>
      </c>
      <c r="C56" s="91" t="s">
        <v>122</v>
      </c>
      <c r="D56" s="86">
        <v>15648222.17</v>
      </c>
      <c r="E56" s="86"/>
      <c r="F56" s="86">
        <v>0</v>
      </c>
      <c r="G56" s="86"/>
      <c r="H56" s="86">
        <v>0</v>
      </c>
      <c r="I56" s="86"/>
      <c r="J56" s="88">
        <v>15648222.17</v>
      </c>
    </row>
    <row r="57" spans="1:10" ht="15">
      <c r="A57" s="71"/>
      <c r="B57" s="74" t="s">
        <v>184</v>
      </c>
      <c r="C57" s="91" t="s">
        <v>123</v>
      </c>
      <c r="D57" s="86">
        <v>27459197.03</v>
      </c>
      <c r="E57" s="86"/>
      <c r="F57" s="86">
        <v>15741523.79</v>
      </c>
      <c r="G57" s="86"/>
      <c r="H57" s="86">
        <v>0</v>
      </c>
      <c r="I57" s="86"/>
      <c r="J57" s="88">
        <v>43200720.82</v>
      </c>
    </row>
    <row r="58" spans="1:10" ht="6.75" customHeight="1">
      <c r="A58" s="71"/>
      <c r="B58" s="71"/>
      <c r="C58" s="91"/>
      <c r="D58" s="86"/>
      <c r="E58" s="90"/>
      <c r="F58" s="86"/>
      <c r="G58" s="86"/>
      <c r="H58" s="86"/>
      <c r="I58" s="86"/>
      <c r="J58" s="88"/>
    </row>
    <row r="59" spans="1:10" ht="15">
      <c r="A59" s="71"/>
      <c r="B59" s="71"/>
      <c r="C59" s="71" t="s">
        <v>124</v>
      </c>
      <c r="D59" s="86">
        <v>12362319413.230005</v>
      </c>
      <c r="E59" s="86"/>
      <c r="F59" s="86">
        <v>1116637722.6100006</v>
      </c>
      <c r="G59" s="86"/>
      <c r="H59" s="86">
        <v>2418791768.029999</v>
      </c>
      <c r="I59" s="86"/>
      <c r="J59" s="88">
        <v>15897748903.870005</v>
      </c>
    </row>
    <row r="60" spans="1:10" ht="15">
      <c r="A60" s="71"/>
      <c r="B60" s="74" t="s">
        <v>185</v>
      </c>
      <c r="C60" s="89" t="s">
        <v>125</v>
      </c>
      <c r="D60" s="86">
        <v>223548122.67</v>
      </c>
      <c r="E60" s="90"/>
      <c r="F60" s="86">
        <v>0</v>
      </c>
      <c r="G60" s="86" t="s">
        <v>78</v>
      </c>
      <c r="H60" s="86">
        <v>0</v>
      </c>
      <c r="I60" s="86"/>
      <c r="J60" s="88">
        <v>223548122.67</v>
      </c>
    </row>
    <row r="61" spans="1:10" ht="15">
      <c r="A61" s="71"/>
      <c r="B61" s="89" t="s">
        <v>126</v>
      </c>
      <c r="C61" s="89" t="s">
        <v>126</v>
      </c>
      <c r="D61" s="86">
        <v>8063710048.9900055</v>
      </c>
      <c r="E61" s="88"/>
      <c r="F61" s="86">
        <v>1116637722.6100006</v>
      </c>
      <c r="G61" s="88"/>
      <c r="H61" s="86">
        <v>2418791768.029999</v>
      </c>
      <c r="I61" s="88"/>
      <c r="J61" s="88">
        <v>11599139539.630005</v>
      </c>
    </row>
    <row r="62" spans="1:10" ht="15">
      <c r="A62" s="71"/>
      <c r="B62" s="74" t="s">
        <v>186</v>
      </c>
      <c r="C62" s="89" t="s">
        <v>127</v>
      </c>
      <c r="D62" s="86">
        <v>4075061241.57</v>
      </c>
      <c r="E62" s="87"/>
      <c r="F62" s="86">
        <v>0</v>
      </c>
      <c r="G62" s="87"/>
      <c r="H62" s="86">
        <v>0</v>
      </c>
      <c r="I62" s="87"/>
      <c r="J62" s="88">
        <v>4075061241.57</v>
      </c>
    </row>
    <row r="63" spans="1:10" ht="15">
      <c r="A63" s="71"/>
      <c r="B63" s="71"/>
      <c r="C63" s="71"/>
      <c r="D63" s="86"/>
      <c r="E63" s="90"/>
      <c r="F63" s="86"/>
      <c r="G63" s="86" t="s">
        <v>78</v>
      </c>
      <c r="H63" s="86"/>
      <c r="I63" s="86"/>
      <c r="J63" s="88"/>
    </row>
    <row r="64" spans="1:10" ht="15">
      <c r="A64" s="71" t="s">
        <v>187</v>
      </c>
      <c r="B64" s="71"/>
      <c r="C64" s="71" t="s">
        <v>128</v>
      </c>
      <c r="D64" s="86">
        <v>18626981140.989998</v>
      </c>
      <c r="E64" s="90"/>
      <c r="F64" s="86">
        <v>1579686194.0400012</v>
      </c>
      <c r="G64" s="86" t="s">
        <v>78</v>
      </c>
      <c r="H64" s="86">
        <v>231640253.54000092</v>
      </c>
      <c r="I64" s="86"/>
      <c r="J64" s="88">
        <v>20438307588.57</v>
      </c>
    </row>
    <row r="65" spans="1:10" ht="6.75" customHeight="1">
      <c r="A65" s="71"/>
      <c r="B65" s="71"/>
      <c r="C65" s="71"/>
      <c r="D65" s="87" t="s">
        <v>164</v>
      </c>
      <c r="E65" s="90"/>
      <c r="F65" s="87" t="s">
        <v>164</v>
      </c>
      <c r="G65" s="86" t="s">
        <v>78</v>
      </c>
      <c r="H65" s="87" t="s">
        <v>164</v>
      </c>
      <c r="I65" s="86"/>
      <c r="J65" s="87" t="s">
        <v>164</v>
      </c>
    </row>
    <row r="66" spans="1:10" ht="15">
      <c r="A66" s="92"/>
      <c r="B66" s="74"/>
      <c r="C66" s="71" t="s">
        <v>110</v>
      </c>
      <c r="D66" s="86">
        <v>17023319553.409996</v>
      </c>
      <c r="E66" s="86"/>
      <c r="F66" s="86">
        <v>1579686194.0400012</v>
      </c>
      <c r="G66" s="86"/>
      <c r="H66" s="86">
        <v>231640253.54000092</v>
      </c>
      <c r="I66" s="86"/>
      <c r="J66" s="88">
        <v>18834646000.989998</v>
      </c>
    </row>
    <row r="67" spans="1:10" ht="15">
      <c r="A67" s="92"/>
      <c r="B67" s="74"/>
      <c r="C67" s="89" t="s">
        <v>129</v>
      </c>
      <c r="D67" s="86">
        <v>17023319553.409996</v>
      </c>
      <c r="E67" s="86"/>
      <c r="F67" s="86">
        <v>1579686194.0400012</v>
      </c>
      <c r="G67" s="86"/>
      <c r="H67" s="86">
        <v>231640253.54000092</v>
      </c>
      <c r="I67" s="86"/>
      <c r="J67" s="86">
        <v>18834646000.989998</v>
      </c>
    </row>
    <row r="68" spans="1:10" ht="15">
      <c r="A68" s="92"/>
      <c r="B68" s="92" t="s">
        <v>188</v>
      </c>
      <c r="C68" s="91" t="s">
        <v>130</v>
      </c>
      <c r="D68" s="86">
        <v>16851254009.199997</v>
      </c>
      <c r="E68" s="86"/>
      <c r="F68" s="86">
        <v>1402230376.9700012</v>
      </c>
      <c r="G68" s="86"/>
      <c r="H68" s="86">
        <v>231640253.54000092</v>
      </c>
      <c r="I68" s="86"/>
      <c r="J68" s="88">
        <v>18485124639.71</v>
      </c>
    </row>
    <row r="69" spans="1:10" ht="15">
      <c r="A69" s="92"/>
      <c r="B69" s="92" t="s">
        <v>189</v>
      </c>
      <c r="C69" s="91" t="s">
        <v>131</v>
      </c>
      <c r="D69" s="86">
        <v>22350000</v>
      </c>
      <c r="E69" s="86"/>
      <c r="F69" s="86">
        <v>0</v>
      </c>
      <c r="G69" s="86"/>
      <c r="H69" s="86">
        <v>0</v>
      </c>
      <c r="I69" s="86"/>
      <c r="J69" s="86">
        <v>22350000</v>
      </c>
    </row>
    <row r="70" spans="1:10" ht="15">
      <c r="A70" s="92"/>
      <c r="B70" s="92" t="s">
        <v>190</v>
      </c>
      <c r="C70" s="91" t="s">
        <v>132</v>
      </c>
      <c r="D70" s="86">
        <v>149715544.21</v>
      </c>
      <c r="E70" s="87"/>
      <c r="F70" s="86">
        <v>177455817.07</v>
      </c>
      <c r="G70" s="86" t="s">
        <v>78</v>
      </c>
      <c r="H70" s="86">
        <v>0</v>
      </c>
      <c r="I70" s="88"/>
      <c r="J70" s="86">
        <v>327171361.28</v>
      </c>
    </row>
    <row r="71" spans="1:10" ht="15">
      <c r="A71" s="92"/>
      <c r="B71" s="74"/>
      <c r="C71" s="91"/>
      <c r="D71" s="86"/>
      <c r="E71" s="90"/>
      <c r="F71" s="86"/>
      <c r="G71" s="86" t="s">
        <v>78</v>
      </c>
      <c r="H71" s="86"/>
      <c r="I71" s="88"/>
      <c r="J71" s="86"/>
    </row>
    <row r="72" spans="1:10" ht="15">
      <c r="A72" s="92"/>
      <c r="B72" s="74"/>
      <c r="C72" s="71" t="s">
        <v>133</v>
      </c>
      <c r="D72" s="86">
        <v>1603661587.58</v>
      </c>
      <c r="E72" s="90"/>
      <c r="F72" s="86">
        <v>0</v>
      </c>
      <c r="G72" s="86" t="s">
        <v>78</v>
      </c>
      <c r="H72" s="86">
        <v>0</v>
      </c>
      <c r="I72" s="88"/>
      <c r="J72" s="86">
        <v>1603661587.58</v>
      </c>
    </row>
    <row r="73" spans="1:10" ht="15">
      <c r="A73" s="92"/>
      <c r="B73" s="92" t="s">
        <v>191</v>
      </c>
      <c r="C73" s="89" t="s">
        <v>134</v>
      </c>
      <c r="D73" s="86">
        <v>1361403122.67</v>
      </c>
      <c r="E73" s="88"/>
      <c r="F73" s="86">
        <v>0</v>
      </c>
      <c r="G73" s="86"/>
      <c r="H73" s="86">
        <v>0</v>
      </c>
      <c r="I73" s="88"/>
      <c r="J73" s="86">
        <v>1361403122.67</v>
      </c>
    </row>
    <row r="74" spans="1:10" ht="15">
      <c r="A74" s="92"/>
      <c r="B74" s="92" t="s">
        <v>192</v>
      </c>
      <c r="C74" s="89" t="s">
        <v>135</v>
      </c>
      <c r="D74" s="86">
        <v>49372165.54</v>
      </c>
      <c r="E74" s="86"/>
      <c r="F74" s="86">
        <v>0</v>
      </c>
      <c r="G74" s="86"/>
      <c r="H74" s="86">
        <v>0</v>
      </c>
      <c r="I74" s="86"/>
      <c r="J74" s="86">
        <v>49372165.54</v>
      </c>
    </row>
    <row r="75" spans="1:10" ht="15">
      <c r="A75" s="92"/>
      <c r="B75" s="92" t="s">
        <v>193</v>
      </c>
      <c r="C75" s="89" t="s">
        <v>136</v>
      </c>
      <c r="D75" s="86">
        <v>192886299.37</v>
      </c>
      <c r="E75" s="88"/>
      <c r="F75" s="86">
        <v>0</v>
      </c>
      <c r="G75" s="88"/>
      <c r="H75" s="86">
        <v>0</v>
      </c>
      <c r="I75" s="88"/>
      <c r="J75" s="86">
        <v>192886299.37</v>
      </c>
    </row>
    <row r="76" spans="1:10" ht="6.75" customHeight="1">
      <c r="A76" s="92"/>
      <c r="C76" s="89"/>
      <c r="D76" s="88"/>
      <c r="E76" s="88"/>
      <c r="F76" s="88"/>
      <c r="G76" s="88"/>
      <c r="H76" s="88"/>
      <c r="I76" s="88"/>
      <c r="J76" s="88"/>
    </row>
    <row r="77" spans="1:10" ht="15" customHeight="1">
      <c r="A77" s="71" t="s">
        <v>194</v>
      </c>
      <c r="B77" s="74" t="s">
        <v>195</v>
      </c>
      <c r="C77" s="71" t="s">
        <v>196</v>
      </c>
      <c r="D77" s="86">
        <v>0</v>
      </c>
      <c r="E77" s="88"/>
      <c r="F77" s="86">
        <v>0</v>
      </c>
      <c r="G77" s="88"/>
      <c r="H77" s="86">
        <v>0</v>
      </c>
      <c r="I77" s="88"/>
      <c r="J77" s="86">
        <v>0</v>
      </c>
    </row>
    <row r="78" spans="1:10" ht="8.25" customHeight="1">
      <c r="A78" s="92"/>
      <c r="B78" s="74"/>
      <c r="C78" s="71"/>
      <c r="D78" s="88"/>
      <c r="E78" s="88"/>
      <c r="F78" s="88"/>
      <c r="G78" s="88"/>
      <c r="H78" s="88"/>
      <c r="I78" s="88"/>
      <c r="J78" s="88"/>
    </row>
    <row r="79" spans="1:10" ht="15">
      <c r="A79" s="71" t="s">
        <v>197</v>
      </c>
      <c r="B79" s="74" t="s">
        <v>198</v>
      </c>
      <c r="C79" s="71" t="s">
        <v>199</v>
      </c>
      <c r="D79" s="86">
        <v>0</v>
      </c>
      <c r="E79" s="88"/>
      <c r="F79" s="86">
        <v>0</v>
      </c>
      <c r="G79" s="88"/>
      <c r="H79" s="86">
        <v>0</v>
      </c>
      <c r="I79" s="88"/>
      <c r="J79" s="88">
        <v>0</v>
      </c>
    </row>
    <row r="80" spans="1:10" ht="6.75" customHeight="1">
      <c r="A80" s="92"/>
      <c r="B80" s="74"/>
      <c r="C80" s="71"/>
      <c r="D80" s="88"/>
      <c r="E80" s="88"/>
      <c r="F80" s="88"/>
      <c r="G80" s="88"/>
      <c r="H80" s="88"/>
      <c r="I80" s="88"/>
      <c r="J80" s="88"/>
    </row>
    <row r="81" spans="1:10" ht="18.75" customHeight="1" thickBot="1">
      <c r="A81" s="71" t="s">
        <v>200</v>
      </c>
      <c r="B81" s="71"/>
      <c r="C81" s="60" t="s">
        <v>201</v>
      </c>
      <c r="D81" s="93">
        <v>1418660469.010006</v>
      </c>
      <c r="E81" s="93"/>
      <c r="F81" s="93">
        <v>-231452512.8700006</v>
      </c>
      <c r="G81" s="93"/>
      <c r="H81" s="93">
        <v>2187151514.489998</v>
      </c>
      <c r="I81" s="93"/>
      <c r="J81" s="93">
        <v>3374359470.630003</v>
      </c>
    </row>
    <row r="82" spans="1:10" ht="6.75" customHeight="1">
      <c r="A82" s="71"/>
      <c r="B82" s="71"/>
      <c r="C82" s="60"/>
      <c r="D82" s="59"/>
      <c r="E82" s="59"/>
      <c r="F82" s="59"/>
      <c r="G82" s="59"/>
      <c r="H82" s="59"/>
      <c r="I82" s="59"/>
      <c r="J82" s="59"/>
    </row>
    <row r="83" spans="1:10" ht="6.75" customHeight="1">
      <c r="A83" s="71"/>
      <c r="B83" s="71"/>
      <c r="C83" s="60"/>
      <c r="D83" s="59"/>
      <c r="E83" s="59"/>
      <c r="F83" s="59"/>
      <c r="G83" s="59"/>
      <c r="H83" s="59"/>
      <c r="I83" s="59"/>
      <c r="J83" s="59"/>
    </row>
    <row r="84" ht="15.75" thickBot="1"/>
    <row r="85" spans="1:10" ht="15.75" thickBot="1">
      <c r="A85" s="94" t="s">
        <v>158</v>
      </c>
      <c r="B85" s="95"/>
      <c r="C85" s="96" t="s">
        <v>237</v>
      </c>
      <c r="D85" s="97"/>
      <c r="E85" s="97"/>
      <c r="F85" s="97"/>
      <c r="G85" s="97"/>
      <c r="H85" s="97"/>
      <c r="I85" s="97"/>
      <c r="J85" s="98"/>
    </row>
    <row r="86" spans="1:10" ht="15">
      <c r="A86" s="99"/>
      <c r="B86" s="100"/>
      <c r="C86" s="101"/>
      <c r="D86" s="101"/>
      <c r="E86" s="101"/>
      <c r="F86" s="101"/>
      <c r="G86" s="101"/>
      <c r="H86" s="101"/>
      <c r="I86" s="101"/>
      <c r="J86" s="102"/>
    </row>
    <row r="87" spans="1:10" ht="15">
      <c r="A87" s="103" t="s">
        <v>202</v>
      </c>
      <c r="B87" s="104"/>
      <c r="C87" s="61" t="s">
        <v>203</v>
      </c>
      <c r="D87" s="105"/>
      <c r="E87" s="105"/>
      <c r="F87" s="105"/>
      <c r="G87" s="105"/>
      <c r="H87" s="105"/>
      <c r="I87" s="105"/>
      <c r="J87" s="106"/>
    </row>
    <row r="88" spans="1:10" ht="15">
      <c r="A88" s="107"/>
      <c r="B88" s="104"/>
      <c r="C88" s="61" t="s">
        <v>204</v>
      </c>
      <c r="D88" s="105"/>
      <c r="E88" s="105"/>
      <c r="F88" s="105"/>
      <c r="G88" s="105"/>
      <c r="H88" s="105"/>
      <c r="I88" s="105"/>
      <c r="J88" s="106"/>
    </row>
    <row r="89" spans="1:10" s="92" customFormat="1" ht="15.75" thickBot="1">
      <c r="A89" s="123"/>
      <c r="B89" s="104"/>
      <c r="C89" s="60" t="s">
        <v>205</v>
      </c>
      <c r="D89" s="124">
        <v>4958835124.5</v>
      </c>
      <c r="E89" s="111"/>
      <c r="F89" s="124">
        <v>-2534701398.15</v>
      </c>
      <c r="G89" s="111"/>
      <c r="H89" s="124">
        <v>-4278054206.15</v>
      </c>
      <c r="I89" s="111"/>
      <c r="J89" s="125">
        <v>-1853920479.8000002</v>
      </c>
    </row>
    <row r="90" spans="1:10" ht="15.75" thickBot="1">
      <c r="A90" s="110"/>
      <c r="B90" s="111"/>
      <c r="C90" s="112"/>
      <c r="D90" s="93"/>
      <c r="E90" s="108"/>
      <c r="F90" s="93"/>
      <c r="G90" s="108"/>
      <c r="H90" s="93"/>
      <c r="I90" s="108"/>
      <c r="J90" s="109"/>
    </row>
    <row r="91" spans="1:10" ht="15.75" thickBot="1">
      <c r="A91" s="107"/>
      <c r="B91" s="104"/>
      <c r="C91" s="61"/>
      <c r="D91" s="88"/>
      <c r="E91" s="105"/>
      <c r="F91" s="88"/>
      <c r="G91" s="105"/>
      <c r="H91" s="88"/>
      <c r="I91" s="105"/>
      <c r="J91" s="88"/>
    </row>
    <row r="92" spans="1:10" ht="15.75" thickBot="1">
      <c r="A92" s="113"/>
      <c r="B92" s="95"/>
      <c r="C92" s="96" t="s">
        <v>206</v>
      </c>
      <c r="D92" s="114"/>
      <c r="E92" s="97"/>
      <c r="F92" s="114"/>
      <c r="G92" s="97"/>
      <c r="H92" s="114"/>
      <c r="I92" s="97"/>
      <c r="J92" s="115"/>
    </row>
    <row r="93" spans="1:10" ht="15">
      <c r="A93" s="99"/>
      <c r="B93" s="100"/>
      <c r="C93" s="101"/>
      <c r="D93" s="101"/>
      <c r="E93" s="101"/>
      <c r="F93" s="101"/>
      <c r="G93" s="101"/>
      <c r="H93" s="101"/>
      <c r="I93" s="101"/>
      <c r="J93" s="102"/>
    </row>
    <row r="94" spans="1:10" ht="15">
      <c r="A94" s="103" t="s">
        <v>156</v>
      </c>
      <c r="B94" s="104"/>
      <c r="C94" s="61" t="s">
        <v>207</v>
      </c>
      <c r="D94" s="105"/>
      <c r="E94" s="105"/>
      <c r="F94" s="105"/>
      <c r="G94" s="105"/>
      <c r="H94" s="105"/>
      <c r="I94" s="105"/>
      <c r="J94" s="106"/>
    </row>
    <row r="95" spans="1:10" s="92" customFormat="1" ht="15.75" thickBot="1">
      <c r="A95" s="123"/>
      <c r="B95" s="104"/>
      <c r="C95" s="60" t="s">
        <v>208</v>
      </c>
      <c r="D95" s="124">
        <v>4958835124.5</v>
      </c>
      <c r="E95" s="111"/>
      <c r="F95" s="124">
        <v>-2534701398.15</v>
      </c>
      <c r="G95" s="111"/>
      <c r="H95" s="124">
        <v>-1890012514.92</v>
      </c>
      <c r="I95" s="111"/>
      <c r="J95" s="125">
        <v>534121211.4299998</v>
      </c>
    </row>
    <row r="96" spans="1:10" ht="15.75" thickBot="1">
      <c r="A96" s="110"/>
      <c r="B96" s="111"/>
      <c r="C96" s="112"/>
      <c r="D96" s="93"/>
      <c r="E96" s="108"/>
      <c r="F96" s="93"/>
      <c r="G96" s="108"/>
      <c r="H96" s="93"/>
      <c r="I96" s="108"/>
      <c r="J96" s="109"/>
    </row>
  </sheetData>
  <sheetProtection/>
  <mergeCells count="11">
    <mergeCell ref="F8:G8"/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2018-08-23T14:18:21Z</dcterms:modified>
  <cp:category/>
  <cp:version/>
  <cp:contentType/>
  <cp:contentStatus/>
</cp:coreProperties>
</file>